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ustomProperty5.bin" ContentType="application/vnd.openxmlformats-officedocument.spreadsheetml.customProperty"/>
  <Override PartName="/xl/drawings/drawing2.xml" ContentType="application/vnd.openxmlformats-officedocument.drawing+xml"/>
  <Override PartName="/xl/tables/table4.xml" ContentType="application/vnd.openxmlformats-officedocument.spreadsheetml.table+xml"/>
  <Override PartName="/xl/customProperty6.bin" ContentType="application/vnd.openxmlformats-officedocument.spreadsheetml.customProperty"/>
  <Override PartName="/xl/tables/table5.xml" ContentType="application/vnd.openxmlformats-officedocument.spreadsheetml.table+xml"/>
  <Override PartName="/xl/customProperty7.bin" ContentType="application/vnd.openxmlformats-officedocument.spreadsheetml.customProperty"/>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HP\Documents\"/>
    </mc:Choice>
  </mc:AlternateContent>
  <xr:revisionPtr revIDLastSave="0" documentId="8_{BBF1F88E-356B-47C8-8C7D-50B7DA2ABA70}" xr6:coauthVersionLast="47" xr6:coauthVersionMax="47" xr10:uidLastSave="{00000000-0000-0000-0000-000000000000}"/>
  <bookViews>
    <workbookView xWindow="-110" yWindow="-110" windowWidth="19420" windowHeight="11500" tabRatio="922"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_xlnm._FilterDatabase" localSheetId="5" hidden="1">'Part 5 - Company data'!$C$159:$K$200</definedName>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calcMode="manual" iterate="1" iterateCount="25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1" i="4" l="1"/>
  <c r="B229" i="4"/>
  <c r="C229" i="4"/>
  <c r="D229" i="4"/>
  <c r="E229" i="4"/>
  <c r="B230" i="4"/>
  <c r="C230" i="4"/>
  <c r="D230" i="4"/>
  <c r="E230" i="4"/>
  <c r="B231" i="4"/>
  <c r="C231" i="4"/>
  <c r="D231" i="4"/>
  <c r="E231" i="4"/>
  <c r="B232" i="4"/>
  <c r="C232" i="4"/>
  <c r="D232" i="4"/>
  <c r="E232" i="4"/>
  <c r="B233" i="4"/>
  <c r="C233" i="4"/>
  <c r="D233" i="4"/>
  <c r="E233" i="4"/>
  <c r="B234" i="4"/>
  <c r="C234" i="4"/>
  <c r="D234" i="4"/>
  <c r="E234" i="4"/>
  <c r="B235" i="4"/>
  <c r="C235" i="4"/>
  <c r="D235" i="4"/>
  <c r="E235" i="4"/>
  <c r="B236" i="4"/>
  <c r="C236" i="4"/>
  <c r="D236" i="4"/>
  <c r="E236" i="4"/>
  <c r="B237" i="4"/>
  <c r="C237" i="4"/>
  <c r="D237" i="4"/>
  <c r="E237" i="4"/>
  <c r="B238" i="4"/>
  <c r="C238" i="4"/>
  <c r="D238" i="4"/>
  <c r="E238" i="4"/>
  <c r="B239" i="4"/>
  <c r="C239" i="4"/>
  <c r="D239" i="4"/>
  <c r="E239" i="4"/>
  <c r="B240" i="4"/>
  <c r="C240" i="4"/>
  <c r="D240" i="4"/>
  <c r="E240" i="4"/>
  <c r="B241" i="4"/>
  <c r="C241" i="4"/>
  <c r="D241" i="4"/>
  <c r="E241" i="4"/>
  <c r="B242" i="4"/>
  <c r="C242" i="4"/>
  <c r="D242" i="4"/>
  <c r="E242" i="4"/>
  <c r="B243" i="4"/>
  <c r="C243" i="4"/>
  <c r="D243" i="4"/>
  <c r="E243" i="4"/>
  <c r="B177" i="4"/>
  <c r="C177" i="4"/>
  <c r="D177" i="4"/>
  <c r="E177" i="4"/>
  <c r="B179" i="4"/>
  <c r="C179" i="4"/>
  <c r="D179" i="4"/>
  <c r="E179" i="4"/>
  <c r="B180" i="4"/>
  <c r="C180" i="4"/>
  <c r="D180" i="4"/>
  <c r="E180" i="4"/>
  <c r="B181" i="4"/>
  <c r="C181" i="4"/>
  <c r="D181" i="4"/>
  <c r="E181" i="4"/>
  <c r="B182" i="4"/>
  <c r="C182" i="4"/>
  <c r="D182" i="4"/>
  <c r="E182" i="4"/>
  <c r="B183" i="4"/>
  <c r="C183" i="4"/>
  <c r="D183" i="4"/>
  <c r="E183" i="4"/>
  <c r="B184" i="4"/>
  <c r="C184" i="4"/>
  <c r="D184" i="4"/>
  <c r="E184" i="4"/>
  <c r="B185" i="4"/>
  <c r="C185" i="4"/>
  <c r="D185" i="4"/>
  <c r="E185" i="4"/>
  <c r="B186" i="4"/>
  <c r="C186" i="4"/>
  <c r="D186" i="4"/>
  <c r="E186" i="4"/>
  <c r="B187" i="4"/>
  <c r="C187" i="4"/>
  <c r="D187" i="4"/>
  <c r="E187" i="4"/>
  <c r="B188" i="4"/>
  <c r="C188" i="4"/>
  <c r="D188" i="4"/>
  <c r="E188" i="4"/>
  <c r="B189" i="4"/>
  <c r="C189" i="4"/>
  <c r="D189" i="4"/>
  <c r="E189" i="4"/>
  <c r="B190" i="4"/>
  <c r="C190" i="4"/>
  <c r="D190" i="4"/>
  <c r="E190" i="4"/>
  <c r="B191" i="4"/>
  <c r="C191" i="4"/>
  <c r="D191" i="4"/>
  <c r="E191" i="4"/>
  <c r="B192" i="4"/>
  <c r="C192" i="4"/>
  <c r="D192" i="4"/>
  <c r="E192" i="4"/>
  <c r="B193" i="4"/>
  <c r="C193" i="4"/>
  <c r="D193" i="4"/>
  <c r="E193" i="4"/>
  <c r="B194" i="4"/>
  <c r="C194" i="4"/>
  <c r="D194" i="4"/>
  <c r="E194" i="4"/>
  <c r="B195" i="4"/>
  <c r="C195" i="4"/>
  <c r="D195" i="4"/>
  <c r="E195" i="4"/>
  <c r="B196" i="4"/>
  <c r="C196" i="4"/>
  <c r="D196" i="4"/>
  <c r="E196" i="4"/>
  <c r="B197" i="4"/>
  <c r="C197" i="4"/>
  <c r="D197" i="4"/>
  <c r="E197" i="4"/>
  <c r="B198" i="4"/>
  <c r="C198" i="4"/>
  <c r="D198" i="4"/>
  <c r="E198" i="4"/>
  <c r="B199" i="4"/>
  <c r="C199" i="4"/>
  <c r="D199" i="4"/>
  <c r="E199" i="4"/>
  <c r="B200" i="4"/>
  <c r="C200" i="4"/>
  <c r="D200" i="4"/>
  <c r="E200" i="4"/>
  <c r="B201" i="4"/>
  <c r="C201" i="4"/>
  <c r="D201" i="4"/>
  <c r="E201" i="4"/>
  <c r="B202" i="4"/>
  <c r="C202" i="4"/>
  <c r="D202" i="4"/>
  <c r="E202" i="4"/>
  <c r="B203" i="4"/>
  <c r="C203" i="4"/>
  <c r="D203" i="4"/>
  <c r="E203" i="4"/>
  <c r="B205" i="4"/>
  <c r="C205" i="4"/>
  <c r="D205" i="4"/>
  <c r="E205" i="4"/>
  <c r="B206" i="4"/>
  <c r="C206" i="4"/>
  <c r="D206" i="4"/>
  <c r="E206" i="4"/>
  <c r="B207" i="4"/>
  <c r="C207" i="4"/>
  <c r="D207" i="4"/>
  <c r="E207" i="4"/>
  <c r="B208" i="4"/>
  <c r="C208" i="4"/>
  <c r="D208" i="4"/>
  <c r="E208" i="4"/>
  <c r="B209" i="4"/>
  <c r="C209" i="4"/>
  <c r="D209" i="4"/>
  <c r="E209" i="4"/>
  <c r="B210" i="4"/>
  <c r="C210" i="4"/>
  <c r="D210" i="4"/>
  <c r="E210" i="4"/>
  <c r="B211" i="4"/>
  <c r="C211" i="4"/>
  <c r="D211" i="4"/>
  <c r="E211" i="4"/>
  <c r="B212" i="4"/>
  <c r="C212" i="4"/>
  <c r="D212" i="4"/>
  <c r="E212" i="4"/>
  <c r="B215" i="4"/>
  <c r="C215" i="4"/>
  <c r="D215" i="4"/>
  <c r="E215" i="4"/>
  <c r="B213" i="4"/>
  <c r="C213" i="4"/>
  <c r="D213" i="4"/>
  <c r="E213" i="4"/>
  <c r="B204" i="4"/>
  <c r="C204" i="4"/>
  <c r="D204" i="4"/>
  <c r="E204" i="4"/>
  <c r="B214" i="4"/>
  <c r="C214" i="4"/>
  <c r="D214" i="4"/>
  <c r="E214" i="4"/>
  <c r="B216" i="4"/>
  <c r="C216" i="4"/>
  <c r="D216" i="4"/>
  <c r="E216" i="4"/>
  <c r="B176" i="4"/>
  <c r="C176" i="4"/>
  <c r="D176" i="4"/>
  <c r="E176" i="4"/>
  <c r="B178" i="4"/>
  <c r="C178" i="4"/>
  <c r="D178" i="4"/>
  <c r="E178" i="4"/>
  <c r="B217" i="4"/>
  <c r="C217" i="4"/>
  <c r="D217" i="4"/>
  <c r="E217" i="4"/>
  <c r="B218" i="4"/>
  <c r="C218" i="4"/>
  <c r="D218" i="4"/>
  <c r="E218" i="4"/>
  <c r="B219" i="4"/>
  <c r="C219" i="4"/>
  <c r="D219" i="4"/>
  <c r="E219" i="4"/>
  <c r="B220" i="4"/>
  <c r="C220" i="4"/>
  <c r="D220" i="4"/>
  <c r="E220" i="4"/>
  <c r="B221" i="4"/>
  <c r="C221" i="4"/>
  <c r="D221" i="4"/>
  <c r="E221" i="4"/>
  <c r="B222" i="4"/>
  <c r="C222" i="4"/>
  <c r="D222" i="4"/>
  <c r="E222" i="4"/>
  <c r="B223" i="4"/>
  <c r="C223" i="4"/>
  <c r="D223" i="4"/>
  <c r="E223" i="4"/>
  <c r="B224" i="4"/>
  <c r="C224" i="4"/>
  <c r="D224" i="4"/>
  <c r="E224" i="4"/>
  <c r="B225" i="4"/>
  <c r="C225" i="4"/>
  <c r="D225" i="4"/>
  <c r="E225" i="4"/>
  <c r="B167" i="4"/>
  <c r="C167" i="4"/>
  <c r="D167" i="4"/>
  <c r="E167" i="4"/>
  <c r="B169" i="4"/>
  <c r="C169" i="4"/>
  <c r="D169" i="4"/>
  <c r="E169" i="4"/>
  <c r="B170" i="4"/>
  <c r="C170" i="4"/>
  <c r="D170" i="4"/>
  <c r="E170" i="4"/>
  <c r="B171" i="4"/>
  <c r="C171" i="4"/>
  <c r="D171" i="4"/>
  <c r="E171" i="4"/>
  <c r="B172" i="4"/>
  <c r="C172" i="4"/>
  <c r="D172" i="4"/>
  <c r="E172" i="4"/>
  <c r="B173" i="4"/>
  <c r="C173" i="4"/>
  <c r="D173" i="4"/>
  <c r="E173" i="4"/>
  <c r="B174" i="4"/>
  <c r="C174" i="4"/>
  <c r="D174" i="4"/>
  <c r="E174" i="4"/>
  <c r="B175" i="4"/>
  <c r="C175" i="4"/>
  <c r="D175" i="4"/>
  <c r="E175" i="4"/>
  <c r="B226" i="4"/>
  <c r="C226" i="4"/>
  <c r="D226" i="4"/>
  <c r="E226" i="4"/>
  <c r="B227" i="4"/>
  <c r="C227" i="4"/>
  <c r="D227" i="4"/>
  <c r="E227" i="4"/>
  <c r="B228" i="4"/>
  <c r="C228" i="4"/>
  <c r="D228" i="4"/>
  <c r="E228" i="4"/>
  <c r="B244" i="4"/>
  <c r="C244" i="4"/>
  <c r="D244" i="4"/>
  <c r="E244" i="4"/>
  <c r="B245" i="4"/>
  <c r="C245" i="4"/>
  <c r="D245" i="4"/>
  <c r="E245" i="4"/>
  <c r="B246" i="4"/>
  <c r="C246" i="4"/>
  <c r="D246" i="4"/>
  <c r="E246" i="4"/>
  <c r="B247" i="4"/>
  <c r="C247" i="4"/>
  <c r="D247" i="4"/>
  <c r="E247" i="4"/>
  <c r="B248" i="4"/>
  <c r="C248" i="4"/>
  <c r="D248" i="4"/>
  <c r="E248" i="4"/>
  <c r="B249" i="4"/>
  <c r="C249" i="4"/>
  <c r="D249" i="4"/>
  <c r="E249" i="4"/>
  <c r="B250" i="4"/>
  <c r="C250" i="4"/>
  <c r="D250" i="4"/>
  <c r="E250" i="4"/>
  <c r="B251" i="4"/>
  <c r="C251" i="4"/>
  <c r="D251" i="4"/>
  <c r="E251" i="4"/>
  <c r="B252" i="4"/>
  <c r="C252" i="4"/>
  <c r="D252" i="4"/>
  <c r="E252" i="4"/>
  <c r="B122" i="4"/>
  <c r="C122" i="4"/>
  <c r="D122" i="4"/>
  <c r="E122" i="4"/>
  <c r="B123" i="4"/>
  <c r="C123" i="4"/>
  <c r="D123" i="4"/>
  <c r="E123" i="4"/>
  <c r="B125" i="4"/>
  <c r="C125" i="4"/>
  <c r="D125" i="4"/>
  <c r="E125" i="4"/>
  <c r="B126" i="4"/>
  <c r="C126" i="4"/>
  <c r="D126" i="4"/>
  <c r="E126" i="4"/>
  <c r="B127" i="4"/>
  <c r="C127" i="4"/>
  <c r="D127" i="4"/>
  <c r="E127" i="4"/>
  <c r="B128" i="4"/>
  <c r="C128" i="4"/>
  <c r="D128" i="4"/>
  <c r="E128" i="4"/>
  <c r="B129" i="4"/>
  <c r="C129" i="4"/>
  <c r="D129" i="4"/>
  <c r="E129" i="4"/>
  <c r="B130" i="4"/>
  <c r="C130" i="4"/>
  <c r="D130" i="4"/>
  <c r="E130" i="4"/>
  <c r="B131" i="4"/>
  <c r="C131" i="4"/>
  <c r="D131" i="4"/>
  <c r="E131" i="4"/>
  <c r="B132" i="4"/>
  <c r="C132" i="4"/>
  <c r="D132" i="4"/>
  <c r="E132" i="4"/>
  <c r="B133" i="4"/>
  <c r="C133" i="4"/>
  <c r="D133" i="4"/>
  <c r="E133" i="4"/>
  <c r="B134" i="4"/>
  <c r="C134" i="4"/>
  <c r="D134" i="4"/>
  <c r="E134" i="4"/>
  <c r="B135" i="4"/>
  <c r="C135" i="4"/>
  <c r="D135" i="4"/>
  <c r="E135" i="4"/>
  <c r="B136" i="4"/>
  <c r="C136" i="4"/>
  <c r="D136" i="4"/>
  <c r="E136" i="4"/>
  <c r="B137" i="4"/>
  <c r="C137" i="4"/>
  <c r="D137" i="4"/>
  <c r="E137" i="4"/>
  <c r="B138" i="4"/>
  <c r="C138" i="4"/>
  <c r="D138" i="4"/>
  <c r="E138" i="4"/>
  <c r="B139" i="4"/>
  <c r="C139" i="4"/>
  <c r="D139" i="4"/>
  <c r="E139" i="4"/>
  <c r="B140" i="4"/>
  <c r="C140" i="4"/>
  <c r="D140" i="4"/>
  <c r="E140" i="4"/>
  <c r="B141" i="4"/>
  <c r="C141" i="4"/>
  <c r="D141" i="4"/>
  <c r="E141" i="4"/>
  <c r="B142" i="4"/>
  <c r="C142" i="4"/>
  <c r="D142" i="4"/>
  <c r="E142" i="4"/>
  <c r="B143" i="4"/>
  <c r="C143" i="4"/>
  <c r="D143" i="4"/>
  <c r="E143" i="4"/>
  <c r="B144" i="4"/>
  <c r="C144" i="4"/>
  <c r="D144" i="4"/>
  <c r="E144" i="4"/>
  <c r="B145" i="4"/>
  <c r="C145" i="4"/>
  <c r="D145" i="4"/>
  <c r="E145" i="4"/>
  <c r="B146" i="4"/>
  <c r="C146" i="4"/>
  <c r="D146" i="4"/>
  <c r="E146" i="4"/>
  <c r="B147" i="4"/>
  <c r="C147" i="4"/>
  <c r="D147" i="4"/>
  <c r="E147" i="4"/>
  <c r="B148" i="4"/>
  <c r="C148" i="4"/>
  <c r="D148" i="4"/>
  <c r="E148" i="4"/>
  <c r="B149" i="4"/>
  <c r="C149" i="4"/>
  <c r="D149" i="4"/>
  <c r="E149" i="4"/>
  <c r="B150" i="4"/>
  <c r="C150" i="4"/>
  <c r="D150" i="4"/>
  <c r="E150" i="4"/>
  <c r="B151" i="4"/>
  <c r="C151" i="4"/>
  <c r="D151" i="4"/>
  <c r="E151" i="4"/>
  <c r="B152" i="4"/>
  <c r="C152" i="4"/>
  <c r="D152" i="4"/>
  <c r="E152" i="4"/>
  <c r="B153" i="4"/>
  <c r="C153" i="4"/>
  <c r="D153" i="4"/>
  <c r="E153" i="4"/>
  <c r="B154" i="4"/>
  <c r="C154" i="4"/>
  <c r="D154" i="4"/>
  <c r="E154" i="4"/>
  <c r="B155" i="4"/>
  <c r="C155" i="4"/>
  <c r="D155" i="4"/>
  <c r="E155" i="4"/>
  <c r="B156" i="4"/>
  <c r="C156" i="4"/>
  <c r="D156" i="4"/>
  <c r="E156" i="4"/>
  <c r="B157" i="4"/>
  <c r="C157" i="4"/>
  <c r="D157" i="4"/>
  <c r="E157" i="4"/>
  <c r="B158" i="4"/>
  <c r="C158" i="4"/>
  <c r="D158" i="4"/>
  <c r="E158" i="4"/>
  <c r="B159" i="4"/>
  <c r="C159" i="4"/>
  <c r="D159" i="4"/>
  <c r="E159" i="4"/>
  <c r="B160" i="4"/>
  <c r="C160" i="4"/>
  <c r="D160" i="4"/>
  <c r="E160" i="4"/>
  <c r="B161" i="4"/>
  <c r="C161" i="4"/>
  <c r="D161" i="4"/>
  <c r="E161" i="4"/>
  <c r="B162" i="4"/>
  <c r="C162" i="4"/>
  <c r="D162" i="4"/>
  <c r="E162" i="4"/>
  <c r="B163" i="4"/>
  <c r="C163" i="4"/>
  <c r="D163" i="4"/>
  <c r="E163" i="4"/>
  <c r="B164" i="4"/>
  <c r="C164" i="4"/>
  <c r="D164" i="4"/>
  <c r="E164" i="4"/>
  <c r="B165" i="4"/>
  <c r="C165" i="4"/>
  <c r="D165" i="4"/>
  <c r="E165" i="4"/>
  <c r="B166" i="4"/>
  <c r="C166" i="4"/>
  <c r="D166" i="4"/>
  <c r="E166" i="4"/>
  <c r="B168" i="4"/>
  <c r="C168" i="4"/>
  <c r="D168" i="4"/>
  <c r="E168" i="4"/>
  <c r="B253" i="4"/>
  <c r="C253" i="4"/>
  <c r="D253" i="4"/>
  <c r="E253" i="4"/>
  <c r="B254" i="4"/>
  <c r="C254" i="4"/>
  <c r="D254" i="4"/>
  <c r="E254" i="4"/>
  <c r="B255" i="4"/>
  <c r="C255" i="4"/>
  <c r="D255" i="4"/>
  <c r="E255" i="4"/>
  <c r="B256" i="4"/>
  <c r="C256" i="4"/>
  <c r="D256" i="4"/>
  <c r="E256" i="4"/>
  <c r="B105" i="4"/>
  <c r="C105" i="4"/>
  <c r="D105" i="4"/>
  <c r="E105" i="4"/>
  <c r="B106" i="4"/>
  <c r="C106" i="4"/>
  <c r="D106" i="4"/>
  <c r="E106" i="4"/>
  <c r="B107" i="4"/>
  <c r="C107" i="4"/>
  <c r="D107" i="4"/>
  <c r="E107" i="4"/>
  <c r="B108" i="4"/>
  <c r="C108" i="4"/>
  <c r="D108" i="4"/>
  <c r="E108" i="4"/>
  <c r="B109" i="4"/>
  <c r="C109" i="4"/>
  <c r="D109" i="4"/>
  <c r="E109" i="4"/>
  <c r="B110" i="4"/>
  <c r="C110" i="4"/>
  <c r="D110" i="4"/>
  <c r="E110" i="4"/>
  <c r="B111" i="4"/>
  <c r="C111" i="4"/>
  <c r="D111" i="4"/>
  <c r="E111" i="4"/>
  <c r="B112" i="4"/>
  <c r="C112" i="4"/>
  <c r="D112" i="4"/>
  <c r="E112" i="4"/>
  <c r="B113" i="4"/>
  <c r="C113" i="4"/>
  <c r="D113" i="4"/>
  <c r="E113" i="4"/>
  <c r="B114" i="4"/>
  <c r="C114" i="4"/>
  <c r="D114" i="4"/>
  <c r="E114" i="4"/>
  <c r="B115" i="4"/>
  <c r="C115" i="4"/>
  <c r="D115" i="4"/>
  <c r="E115" i="4"/>
  <c r="B116" i="4"/>
  <c r="C116" i="4"/>
  <c r="D116" i="4"/>
  <c r="E116" i="4"/>
  <c r="B117" i="4"/>
  <c r="C117" i="4"/>
  <c r="D117" i="4"/>
  <c r="E117" i="4"/>
  <c r="B118" i="4"/>
  <c r="C118" i="4"/>
  <c r="D118" i="4"/>
  <c r="E118" i="4"/>
  <c r="B119" i="4"/>
  <c r="C119" i="4"/>
  <c r="D119" i="4"/>
  <c r="E119" i="4"/>
  <c r="B120" i="4"/>
  <c r="C120" i="4"/>
  <c r="D120" i="4"/>
  <c r="E120" i="4"/>
  <c r="B121" i="4"/>
  <c r="C121" i="4"/>
  <c r="D121" i="4"/>
  <c r="E121" i="4"/>
  <c r="B124" i="4"/>
  <c r="C124" i="4"/>
  <c r="D124" i="4"/>
  <c r="E124" i="4"/>
  <c r="B257" i="4"/>
  <c r="C257" i="4"/>
  <c r="D257" i="4"/>
  <c r="E257" i="4"/>
  <c r="B258" i="4"/>
  <c r="C258" i="4"/>
  <c r="D258" i="4"/>
  <c r="E258" i="4"/>
  <c r="B259" i="4"/>
  <c r="C259" i="4"/>
  <c r="D259" i="4"/>
  <c r="E259" i="4"/>
  <c r="B260" i="4"/>
  <c r="C260" i="4"/>
  <c r="D260" i="4"/>
  <c r="E260" i="4"/>
  <c r="B261" i="4"/>
  <c r="C261" i="4"/>
  <c r="D261" i="4"/>
  <c r="E261" i="4"/>
  <c r="B262" i="4"/>
  <c r="C262" i="4"/>
  <c r="D262" i="4"/>
  <c r="E262" i="4"/>
  <c r="B263" i="4"/>
  <c r="C263" i="4"/>
  <c r="D263" i="4"/>
  <c r="E263" i="4"/>
  <c r="B264" i="4"/>
  <c r="C264" i="4"/>
  <c r="D264" i="4"/>
  <c r="E264" i="4"/>
  <c r="B265" i="4"/>
  <c r="C265" i="4"/>
  <c r="D265" i="4"/>
  <c r="E265" i="4"/>
  <c r="B266" i="4"/>
  <c r="C266" i="4"/>
  <c r="D266" i="4"/>
  <c r="E266" i="4"/>
  <c r="B267" i="4"/>
  <c r="C267" i="4"/>
  <c r="D267" i="4"/>
  <c r="E267" i="4"/>
  <c r="B268" i="4"/>
  <c r="C268" i="4"/>
  <c r="D268" i="4"/>
  <c r="E268" i="4"/>
  <c r="B59" i="4"/>
  <c r="C59" i="4"/>
  <c r="D59" i="4"/>
  <c r="E59" i="4"/>
  <c r="B60" i="4"/>
  <c r="C60" i="4"/>
  <c r="D60" i="4"/>
  <c r="E60" i="4"/>
  <c r="B61" i="4"/>
  <c r="C61" i="4"/>
  <c r="D61" i="4"/>
  <c r="E61" i="4"/>
  <c r="B62" i="4"/>
  <c r="C62" i="4"/>
  <c r="D62" i="4"/>
  <c r="E62" i="4"/>
  <c r="B63" i="4"/>
  <c r="C63" i="4"/>
  <c r="D63" i="4"/>
  <c r="E63" i="4"/>
  <c r="B64" i="4"/>
  <c r="C64" i="4"/>
  <c r="D64" i="4"/>
  <c r="E64" i="4"/>
  <c r="B65" i="4"/>
  <c r="C65" i="4"/>
  <c r="D65" i="4"/>
  <c r="E65" i="4"/>
  <c r="B66" i="4"/>
  <c r="C66" i="4"/>
  <c r="D66" i="4"/>
  <c r="E66" i="4"/>
  <c r="B67" i="4"/>
  <c r="C67" i="4"/>
  <c r="D67" i="4"/>
  <c r="E67" i="4"/>
  <c r="B68" i="4"/>
  <c r="C68" i="4"/>
  <c r="D68" i="4"/>
  <c r="E68" i="4"/>
  <c r="B69" i="4"/>
  <c r="C69" i="4"/>
  <c r="D69" i="4"/>
  <c r="E69" i="4"/>
  <c r="B70" i="4"/>
  <c r="C70" i="4"/>
  <c r="D70" i="4"/>
  <c r="E70" i="4"/>
  <c r="B71" i="4"/>
  <c r="C71" i="4"/>
  <c r="D71" i="4"/>
  <c r="E71" i="4"/>
  <c r="B72" i="4"/>
  <c r="C72" i="4"/>
  <c r="D72" i="4"/>
  <c r="E72" i="4"/>
  <c r="B73" i="4"/>
  <c r="C73" i="4"/>
  <c r="D73" i="4"/>
  <c r="E73" i="4"/>
  <c r="B74" i="4"/>
  <c r="C74" i="4"/>
  <c r="D74" i="4"/>
  <c r="E74" i="4"/>
  <c r="B75" i="4"/>
  <c r="C75" i="4"/>
  <c r="D75" i="4"/>
  <c r="E75" i="4"/>
  <c r="B76" i="4"/>
  <c r="C76" i="4"/>
  <c r="D76" i="4"/>
  <c r="E76" i="4"/>
  <c r="B77" i="4"/>
  <c r="C77" i="4"/>
  <c r="D77" i="4"/>
  <c r="E77" i="4"/>
  <c r="B78" i="4"/>
  <c r="C78" i="4"/>
  <c r="D78" i="4"/>
  <c r="E78" i="4"/>
  <c r="B79" i="4"/>
  <c r="C79" i="4"/>
  <c r="D79" i="4"/>
  <c r="E79" i="4"/>
  <c r="B80" i="4"/>
  <c r="C80" i="4"/>
  <c r="D80" i="4"/>
  <c r="E80" i="4"/>
  <c r="B81" i="4"/>
  <c r="C81" i="4"/>
  <c r="D81" i="4"/>
  <c r="E81" i="4"/>
  <c r="B82" i="4"/>
  <c r="C82" i="4"/>
  <c r="D82" i="4"/>
  <c r="E82" i="4"/>
  <c r="B88" i="4"/>
  <c r="C88" i="4"/>
  <c r="D88" i="4"/>
  <c r="E88" i="4"/>
  <c r="B89" i="4"/>
  <c r="C89" i="4"/>
  <c r="D89" i="4"/>
  <c r="E89" i="4"/>
  <c r="B90" i="4"/>
  <c r="C90" i="4"/>
  <c r="D90" i="4"/>
  <c r="E90" i="4"/>
  <c r="B36" i="4"/>
  <c r="C36" i="4"/>
  <c r="D36" i="4"/>
  <c r="E36" i="4"/>
  <c r="B37" i="4"/>
  <c r="C37" i="4"/>
  <c r="D37" i="4"/>
  <c r="E37" i="4"/>
  <c r="B38" i="4"/>
  <c r="C38" i="4"/>
  <c r="D38" i="4"/>
  <c r="E38" i="4"/>
  <c r="B39" i="4"/>
  <c r="C39" i="4"/>
  <c r="D39" i="4"/>
  <c r="E39" i="4"/>
  <c r="B40" i="4"/>
  <c r="C40" i="4"/>
  <c r="D40" i="4"/>
  <c r="E40" i="4"/>
  <c r="B41" i="4"/>
  <c r="C41" i="4"/>
  <c r="D41" i="4"/>
  <c r="E41" i="4"/>
  <c r="B42" i="4"/>
  <c r="C42" i="4"/>
  <c r="D42" i="4"/>
  <c r="E42" i="4"/>
  <c r="B43" i="4"/>
  <c r="C43" i="4"/>
  <c r="D43" i="4"/>
  <c r="E43" i="4"/>
  <c r="B44" i="4"/>
  <c r="C44" i="4"/>
  <c r="D44" i="4"/>
  <c r="E44" i="4"/>
  <c r="B45" i="4"/>
  <c r="C45" i="4"/>
  <c r="D45" i="4"/>
  <c r="E45" i="4"/>
  <c r="B46" i="4"/>
  <c r="C46" i="4"/>
  <c r="D46" i="4"/>
  <c r="E46" i="4"/>
  <c r="B47" i="4"/>
  <c r="C47" i="4"/>
  <c r="D47" i="4"/>
  <c r="E47" i="4"/>
  <c r="B48" i="4"/>
  <c r="C48" i="4"/>
  <c r="D48" i="4"/>
  <c r="E48" i="4"/>
  <c r="B49" i="4"/>
  <c r="C49" i="4"/>
  <c r="D49" i="4"/>
  <c r="E49" i="4"/>
  <c r="B50" i="4"/>
  <c r="C50" i="4"/>
  <c r="D50" i="4"/>
  <c r="E50" i="4"/>
  <c r="B51" i="4"/>
  <c r="C51" i="4"/>
  <c r="D51" i="4"/>
  <c r="E51" i="4"/>
  <c r="B52" i="4"/>
  <c r="C52" i="4"/>
  <c r="D52" i="4"/>
  <c r="E52" i="4"/>
  <c r="B53" i="4"/>
  <c r="C53" i="4"/>
  <c r="D53" i="4"/>
  <c r="E53" i="4"/>
  <c r="B54" i="4"/>
  <c r="C54" i="4"/>
  <c r="D54" i="4"/>
  <c r="E54" i="4"/>
  <c r="B55" i="4"/>
  <c r="C55" i="4"/>
  <c r="D55" i="4"/>
  <c r="E55" i="4"/>
  <c r="B56" i="4"/>
  <c r="C56" i="4"/>
  <c r="D56" i="4"/>
  <c r="E56" i="4"/>
  <c r="B57" i="4"/>
  <c r="C57" i="4"/>
  <c r="D57" i="4"/>
  <c r="E57" i="4"/>
  <c r="B58" i="4"/>
  <c r="C58" i="4"/>
  <c r="D58" i="4"/>
  <c r="E58" i="4"/>
  <c r="B83" i="4"/>
  <c r="C83" i="4"/>
  <c r="D83" i="4"/>
  <c r="E83" i="4"/>
  <c r="B84" i="4"/>
  <c r="C84" i="4"/>
  <c r="D84" i="4"/>
  <c r="E84" i="4"/>
  <c r="B85" i="4"/>
  <c r="C85" i="4"/>
  <c r="D85" i="4"/>
  <c r="E85" i="4"/>
  <c r="B86" i="4"/>
  <c r="C86" i="4"/>
  <c r="D86" i="4"/>
  <c r="E86" i="4"/>
  <c r="B87" i="4"/>
  <c r="C87" i="4"/>
  <c r="D87" i="4"/>
  <c r="E87" i="4"/>
  <c r="B91" i="4"/>
  <c r="C91" i="4"/>
  <c r="D91" i="4"/>
  <c r="E91" i="4"/>
  <c r="B104" i="4"/>
  <c r="C104" i="4"/>
  <c r="D104" i="4"/>
  <c r="E104" i="4"/>
  <c r="B136" i="11"/>
  <c r="B127" i="11"/>
  <c r="B119" i="11"/>
  <c r="B109" i="11"/>
  <c r="B99" i="11"/>
  <c r="B92" i="11"/>
  <c r="B77" i="11"/>
  <c r="B69" i="11"/>
  <c r="B65" i="11"/>
  <c r="B61" i="11"/>
  <c r="B60" i="11"/>
  <c r="B49" i="11"/>
  <c r="B44" i="11"/>
  <c r="B37" i="11"/>
  <c r="B32" i="11"/>
  <c r="B23" i="11"/>
  <c r="F151" i="8" l="1"/>
  <c r="B64" i="8"/>
  <c r="J202" i="11"/>
  <c r="F54" i="8"/>
  <c r="E30" i="9"/>
  <c r="B146" i="11"/>
  <c r="B147" i="11"/>
  <c r="B148" i="11"/>
  <c r="B125" i="11"/>
  <c r="B126" i="11"/>
  <c r="B128" i="11"/>
  <c r="B129" i="11"/>
  <c r="B130" i="11"/>
  <c r="B131" i="11"/>
  <c r="B124" i="11"/>
  <c r="B132" i="11"/>
  <c r="B133" i="11"/>
  <c r="B123" i="11"/>
  <c r="B120" i="11"/>
  <c r="B118" i="11"/>
  <c r="B137" i="11"/>
  <c r="B91" i="11"/>
  <c r="B93" i="11"/>
  <c r="B94" i="11"/>
  <c r="B95" i="11"/>
  <c r="B96" i="11"/>
  <c r="B97" i="11"/>
  <c r="B98" i="11"/>
  <c r="B100" i="11"/>
  <c r="B101" i="11"/>
  <c r="B102" i="11"/>
  <c r="B103" i="11"/>
  <c r="B104" i="11"/>
  <c r="B105" i="11"/>
  <c r="B106" i="11"/>
  <c r="B107" i="11"/>
  <c r="B108" i="11"/>
  <c r="B110" i="11"/>
  <c r="B111" i="11"/>
  <c r="B112" i="11"/>
  <c r="B113" i="11"/>
  <c r="B114" i="11"/>
  <c r="B115" i="11"/>
  <c r="B116" i="11"/>
  <c r="B117" i="11"/>
  <c r="B121" i="11"/>
  <c r="B122" i="11"/>
  <c r="B134" i="11"/>
  <c r="B141" i="11"/>
  <c r="B84" i="11"/>
  <c r="B85" i="11"/>
  <c r="B86" i="11"/>
  <c r="B87" i="11"/>
  <c r="B88" i="11"/>
  <c r="B89" i="11"/>
  <c r="B90" i="11"/>
  <c r="B135" i="11"/>
  <c r="B138" i="11"/>
  <c r="B139" i="11"/>
  <c r="B140" i="11"/>
  <c r="B142" i="11"/>
  <c r="B143" i="11"/>
  <c r="B144" i="11"/>
  <c r="B145" i="11"/>
  <c r="B149" i="11"/>
  <c r="B16" i="11"/>
  <c r="B17" i="11"/>
  <c r="B18" i="11"/>
  <c r="B19" i="11"/>
  <c r="B20" i="11"/>
  <c r="B21" i="11"/>
  <c r="B22" i="11"/>
  <c r="B24" i="11"/>
  <c r="B25" i="11"/>
  <c r="B26" i="11"/>
  <c r="B27" i="11"/>
  <c r="B28" i="11"/>
  <c r="B29" i="11"/>
  <c r="B30" i="11"/>
  <c r="B31" i="11"/>
  <c r="B33" i="11"/>
  <c r="B34" i="11"/>
  <c r="B35" i="11"/>
  <c r="B36" i="11"/>
  <c r="B38" i="11"/>
  <c r="B39" i="11"/>
  <c r="B40" i="11"/>
  <c r="B41" i="11"/>
  <c r="B42" i="11"/>
  <c r="B43" i="11"/>
  <c r="B45" i="11"/>
  <c r="B46" i="11"/>
  <c r="B47" i="11"/>
  <c r="B48" i="11"/>
  <c r="B50" i="11"/>
  <c r="B51" i="11"/>
  <c r="B52" i="11"/>
  <c r="B53" i="11"/>
  <c r="B54" i="11"/>
  <c r="B55" i="11"/>
  <c r="B56" i="11"/>
  <c r="B57" i="11"/>
  <c r="B58" i="11"/>
  <c r="B59" i="11"/>
  <c r="B62" i="11"/>
  <c r="B63" i="11"/>
  <c r="B64" i="11"/>
  <c r="B66" i="11"/>
  <c r="E18" i="12"/>
  <c r="E19" i="12"/>
  <c r="I31" i="12"/>
  <c r="I32" i="12"/>
  <c r="I33" i="12"/>
  <c r="I34" i="12"/>
  <c r="I35" i="12"/>
  <c r="I36" i="12"/>
  <c r="I37" i="12"/>
  <c r="I38" i="12"/>
  <c r="I39" i="12"/>
  <c r="I40" i="12"/>
  <c r="J152" i="11"/>
  <c r="J273" i="4" l="1"/>
  <c r="J154" i="11" l="1"/>
  <c r="I30" i="12"/>
  <c r="H154" i="11" l="1"/>
  <c r="J271" i="4"/>
  <c r="D109" i="8" s="1"/>
  <c r="I273" i="4"/>
  <c r="D143" i="8" l="1"/>
  <c r="E15" i="12" l="1"/>
  <c r="E55" i="9" l="1"/>
  <c r="E56" i="9"/>
  <c r="E54" i="9"/>
  <c r="E57" i="9"/>
  <c r="B94" i="8" l="1"/>
  <c r="B92" i="8"/>
  <c r="B90" i="8"/>
  <c r="I44" i="12"/>
  <c r="E31" i="9" l="1"/>
  <c r="B70" i="11" l="1"/>
  <c r="I41" i="12"/>
  <c r="E16" i="12"/>
  <c r="I42" i="12"/>
  <c r="I43" i="12"/>
  <c r="I29" i="12"/>
  <c r="E20" i="12"/>
  <c r="E17" i="12"/>
  <c r="G33" i="9"/>
  <c r="E21" i="12"/>
  <c r="E22" i="12"/>
  <c r="B15" i="11"/>
  <c r="B67" i="11"/>
  <c r="B68" i="11"/>
  <c r="B71" i="11"/>
  <c r="B72" i="11"/>
  <c r="B73" i="11"/>
  <c r="B74" i="11"/>
  <c r="B75" i="11"/>
  <c r="B76" i="11"/>
  <c r="B78" i="11"/>
  <c r="B79" i="11"/>
  <c r="B80" i="11"/>
  <c r="B81" i="11"/>
  <c r="B82" i="11"/>
  <c r="B83" i="11"/>
  <c r="B150" i="11"/>
  <c r="N4" i="4"/>
  <c r="B68" i="8"/>
  <c r="B66" i="8"/>
  <c r="E16" i="9"/>
  <c r="E15" i="9"/>
  <c r="E17" i="9"/>
  <c r="B139" i="8"/>
  <c r="B35" i="4"/>
  <c r="C35" i="4"/>
  <c r="D35" i="4"/>
  <c r="E35" i="4"/>
  <c r="B100" i="4"/>
  <c r="C100" i="4"/>
  <c r="D100" i="4"/>
  <c r="E100" i="4"/>
  <c r="E269" i="4"/>
  <c r="D269" i="4"/>
  <c r="C269" i="4"/>
  <c r="B269" i="4"/>
  <c r="E103" i="4"/>
  <c r="D103" i="4"/>
  <c r="C103" i="4"/>
  <c r="B103" i="4"/>
  <c r="E102" i="4"/>
  <c r="D102" i="4"/>
  <c r="C102" i="4"/>
  <c r="B102" i="4"/>
  <c r="E101" i="4"/>
  <c r="D101" i="4"/>
  <c r="C101" i="4"/>
  <c r="B101" i="4"/>
  <c r="E99" i="4"/>
  <c r="D99" i="4"/>
  <c r="C99" i="4"/>
  <c r="B99" i="4"/>
  <c r="E98" i="4"/>
  <c r="D98" i="4"/>
  <c r="C98" i="4"/>
  <c r="B98" i="4"/>
  <c r="E97" i="4"/>
  <c r="D97" i="4"/>
  <c r="C97" i="4"/>
  <c r="B97" i="4"/>
  <c r="E33" i="4"/>
  <c r="F155" i="8"/>
  <c r="D23" i="4"/>
  <c r="E24" i="4"/>
  <c r="D24" i="4"/>
  <c r="C24" i="4"/>
  <c r="B24" i="4"/>
  <c r="E23" i="4"/>
  <c r="C23" i="4"/>
  <c r="B23" i="4"/>
  <c r="E22" i="4"/>
  <c r="D22" i="4"/>
  <c r="C22" i="4"/>
  <c r="B22" i="4"/>
  <c r="C25" i="4"/>
  <c r="C26" i="4"/>
  <c r="C27" i="4"/>
  <c r="C28" i="4"/>
  <c r="C29" i="4"/>
  <c r="C30" i="4"/>
  <c r="C31" i="4"/>
  <c r="C32" i="4"/>
  <c r="C33" i="4"/>
  <c r="C34" i="4"/>
  <c r="C92" i="4"/>
  <c r="C93" i="4"/>
  <c r="C94" i="4"/>
  <c r="C95" i="4"/>
  <c r="C96" i="4"/>
  <c r="D25" i="4"/>
  <c r="D26" i="4"/>
  <c r="D27" i="4"/>
  <c r="D28" i="4"/>
  <c r="D29" i="4"/>
  <c r="D30" i="4"/>
  <c r="D31" i="4"/>
  <c r="D32" i="4"/>
  <c r="D33" i="4"/>
  <c r="D34" i="4"/>
  <c r="D92" i="4"/>
  <c r="D93" i="4"/>
  <c r="D94" i="4"/>
  <c r="D95" i="4"/>
  <c r="D96" i="4"/>
  <c r="E25" i="4"/>
  <c r="E26" i="4"/>
  <c r="E27" i="4"/>
  <c r="E28" i="4"/>
  <c r="E29" i="4"/>
  <c r="E30" i="4"/>
  <c r="E31" i="4"/>
  <c r="E32" i="4"/>
  <c r="E34" i="4"/>
  <c r="E92" i="4"/>
  <c r="E93" i="4"/>
  <c r="E94" i="4"/>
  <c r="E95" i="4"/>
  <c r="E96" i="4"/>
  <c r="B25" i="4"/>
  <c r="B26" i="4"/>
  <c r="B27" i="4"/>
  <c r="B28" i="4"/>
  <c r="B29" i="4"/>
  <c r="B30" i="4"/>
  <c r="B31" i="4"/>
  <c r="B32" i="4"/>
  <c r="B33" i="4"/>
  <c r="B34" i="4"/>
  <c r="B92" i="4"/>
  <c r="B93" i="4"/>
  <c r="B94" i="4"/>
  <c r="B95" i="4"/>
  <c r="B96" i="4"/>
  <c r="E53"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<sst xmlns="http://schemas.openxmlformats.org/spreadsheetml/2006/main" count="5497" uniqueCount="2270">
  <si>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</si>
  <si>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</si>
  <si>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</si>
  <si>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</si>
  <si>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</si>
  <si>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</si>
  <si>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</si>
  <si>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</si>
  <si>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</si>
  <si>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</si>
  <si>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</si>
  <si>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</si>
  <si>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</si>
  <si>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</si>
  <si>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</si>
  <si>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</si>
  <si>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</si>
  <si>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</si>
  <si>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</si>
  <si>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</si>
  <si>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</si>
  <si>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</si>
  <si>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</si>
  <si>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</si>
  <si>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</si>
  <si>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</si>
  <si>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</si>
  <si>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</si>
  <si>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</si>
  <si>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</si>
  <si>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</si>
  <si>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</si>
  <si>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</si>
  <si>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</si>
  <si>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</si>
  <si>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</si>
  <si>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</si>
  <si>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</si>
  <si>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</si>
  <si>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</si>
  <si>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</si>
  <si>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</si>
  <si>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</si>
  <si>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</si>
  <si>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</si>
  <si>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</si>
  <si>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</si>
  <si>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</si>
  <si>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</si>
  <si>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</si>
  <si>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</si>
  <si>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</si>
  <si>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</si>
  <si>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</si>
  <si>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</si>
  <si>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</si>
  <si>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</si>
  <si>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</si>
  <si>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</si>
  <si>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</si>
  <si>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</si>
  <si>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</si>
  <si>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</si>
  <si>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</si>
  <si>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</si>
  <si>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</si>
  <si>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</si>
  <si>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</si>
  <si>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</si>
  <si>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</si>
  <si>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</si>
  <si>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</si>
  <si>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</si>
  <si>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</si>
  <si>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</si>
  <si>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</si>
  <si>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</si>
  <si>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</si>
  <si>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</si>
  <si>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</si>
  <si>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</si>
  <si>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</si>
  <si>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</si>
  <si>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</si>
  <si>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</si>
  <si>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</si>
  <si>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</si>
  <si>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</si>
  <si>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</si>
  <si>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</si>
  <si>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</si>
  <si>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</si>
  <si>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</si>
  <si>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</si>
  <si>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</si>
  <si>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</si>
  <si>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</si>
  <si>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</si>
  <si>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</si>
  <si>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</si>
  <si>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</si>
  <si>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</si>
  <si>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</si>
  <si>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</si>
  <si>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</si>
  <si>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</si>
  <si>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</si>
  <si>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</si>
  <si>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</si>
  <si>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</si>
  <si>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</si>
  <si>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</si>
  <si>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</si>
  <si>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</si>
  <si>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</si>
  <si>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</si>
  <si>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</si>
  <si>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</si>
  <si>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</si>
  <si>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</si>
  <si>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</si>
  <si>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</si>
  <si>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</si>
  <si>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</si>
  <si>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</si>
  <si>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</si>
  <si>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</si>
  <si>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</si>
  <si>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</si>
  <si>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</si>
  <si>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</si>
  <si>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</si>
  <si>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</si>
  <si>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</si>
  <si>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</si>
  <si>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</si>
  <si>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</si>
  <si>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</si>
  <si>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</si>
  <si>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</si>
  <si>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</si>
  <si>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</si>
  <si>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</si>
  <si>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</si>
  <si>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</si>
  <si>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</si>
  <si>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</si>
  <si>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</si>
  <si>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</si>
  <si>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</si>
  <si>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</si>
  <si>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</si>
  <si>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</si>
  <si>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</si>
  <si>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</si>
  <si>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</si>
  <si>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</si>
  <si>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</si>
  <si>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</si>
  <si>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</si>
  <si>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</si>
  <si>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</si>
  <si>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</si>
  <si>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</si>
  <si>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</si>
  <si>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</si>
  <si>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</si>
  <si>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</si>
  <si>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</si>
  <si>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</si>
  <si>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</si>
  <si>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</si>
  <si>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</si>
  <si>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</si>
  <si>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</si>
  <si>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</si>
  <si>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</si>
  <si>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</si>
  <si>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</si>
  <si>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</si>
  <si>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</si>
  <si>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</si>
  <si>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</si>
  <si>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</si>
  <si>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</si>
  <si>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</si>
  <si>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</si>
  <si>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</si>
  <si>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</si>
  <si>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</si>
  <si>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</si>
  <si>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</si>
  <si>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</si>
  <si>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</si>
  <si>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</si>
  <si>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</si>
  <si>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</si>
  <si>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</si>
  <si>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</si>
  <si>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</si>
  <si>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</si>
  <si>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</si>
  <si>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</si>
  <si>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</si>
  <si>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</si>
  <si>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</si>
  <si>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</si>
  <si>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</si>
  <si>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</si>
  <si>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</si>
  <si>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</si>
  <si>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</si>
  <si>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</si>
  <si>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</si>
  <si>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</si>
  <si>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</si>
  <si>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</si>
  <si>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</si>
  <si>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</si>
  <si>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</si>
  <si>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</si>
  <si>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</si>
  <si>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</si>
  <si>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</si>
  <si>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</si>
  <si>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</si>
  <si>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</si>
  <si>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</si>
  <si>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</si>
  <si>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</si>
  <si>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</si>
  <si>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</si>
  <si>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</si>
  <si>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</si>
  <si>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</si>
  <si>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</si>
  <si>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</si>
  <si>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</si>
  <si>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</si>
  <si>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</si>
  <si>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</si>
  <si>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</si>
  <si>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</si>
  <si>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</si>
  <si>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</si>
  <si>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</si>
  <si>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</si>
  <si>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</si>
  <si>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</si>
  <si>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</si>
  <si>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</si>
  <si>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</si>
  <si>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</si>
  <si>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</si>
  <si>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</si>
  <si>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</si>
  <si>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</si>
  <si>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</si>
  <si>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</si>
  <si>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</si>
  <si>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</si>
  <si>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</si>
  <si>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</si>
  <si>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</si>
  <si>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</si>
  <si>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</si>
  <si>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</si>
  <si>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</si>
  <si>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</si>
  <si>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</si>
  <si>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</si>
  <si>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</si>
  <si>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</si>
  <si>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</si>
  <si>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</si>
  <si>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</si>
  <si>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</si>
  <si>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</si>
  <si>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</si>
  <si>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</si>
  <si>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</si>
  <si>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</si>
  <si>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</si>
  <si>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</si>
  <si>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</si>
  <si>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</si>
  <si>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</si>
  <si>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</si>
  <si>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</si>
  <si>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</si>
  <si>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</si>
  <si>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</si>
  <si>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</si>
  <si>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</si>
  <si>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</si>
  <si>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</si>
  <si>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</si>
  <si>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</si>
  <si>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</si>
  <si>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</si>
  <si>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</si>
  <si>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</si>
  <si>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</si>
  <si>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</si>
  <si>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</si>
  <si>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</si>
  <si>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</si>
  <si>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</si>
  <si>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</si>
  <si>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</si>
  <si>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</si>
  <si>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</si>
  <si>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</si>
  <si>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</si>
  <si>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</si>
  <si>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</si>
  <si>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</si>
  <si>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</si>
  <si>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</si>
  <si>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</si>
  <si>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</si>
  <si>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</si>
  <si>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</si>
  <si>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</si>
  <si>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</si>
  <si>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</si>
  <si>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</si>
  <si>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</si>
  <si>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</si>
  <si>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</si>
  <si>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</si>
  <si>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</si>
  <si>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</si>
  <si>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</si>
  <si>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</si>
  <si>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</si>
  <si>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</si>
  <si>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</si>
  <si>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</si>
  <si>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</si>
  <si>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</si>
  <si>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</si>
  <si>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</si>
  <si>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</si>
  <si>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</si>
  <si>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</si>
  <si>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</si>
  <si>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</si>
  <si>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</si>
  <si>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</si>
  <si>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</si>
  <si>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</si>
  <si>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</si>
  <si>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</si>
  <si>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</si>
  <si>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</si>
  <si>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</si>
  <si>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</si>
  <si>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</si>
  <si>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</si>
  <si>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</si>
  <si>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</si>
  <si>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</si>
  <si>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</si>
  <si>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</si>
  <si>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</si>
  <si>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</si>
  <si>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</si>
  <si>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</si>
  <si>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</si>
  <si>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</si>
  <si>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</si>
  <si>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</si>
  <si>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</si>
  <si>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</si>
  <si>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</si>
  <si>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</si>
  <si>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</si>
  <si>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</si>
  <si>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</si>
  <si>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</si>
  <si>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</si>
  <si>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</si>
  <si>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</si>
  <si>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</si>
  <si>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</si>
  <si>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</si>
  <si>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</si>
  <si>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</si>
  <si>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</si>
  <si>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</si>
  <si>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</si>
  <si>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</si>
  <si>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</si>
  <si>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</si>
  <si>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</si>
  <si>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</si>
  <si>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</si>
  <si>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</si>
  <si>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</si>
  <si>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</si>
  <si>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</si>
  <si>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</si>
  <si>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</si>
  <si>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</si>
  <si>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</si>
  <si>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</si>
  <si>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</si>
  <si>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</si>
  <si>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</si>
  <si>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</si>
  <si>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</si>
  <si>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</si>
  <si>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</si>
  <si>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</si>
  <si>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</si>
  <si>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</si>
  <si>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</si>
  <si>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</si>
  <si>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</si>
  <si>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</si>
  <si>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</si>
  <si>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</si>
  <si>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</si>
  <si>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</si>
  <si>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</si>
  <si>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</si>
  <si>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</si>
  <si>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</si>
  <si>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</si>
  <si>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</si>
  <si>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</si>
  <si>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</si>
  <si>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</si>
  <si>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</si>
  <si>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</si>
  <si>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</si>
  <si>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</si>
  <si>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</si>
  <si>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</si>
  <si>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</si>
  <si>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</si>
  <si>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</si>
  <si>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</si>
  <si>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</si>
  <si>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</si>
  <si>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</si>
  <si>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</si>
  <si>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</si>
  <si>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</si>
  <si>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</si>
  <si>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</si>
  <si>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</si>
  <si>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</si>
  <si>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</si>
  <si>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</si>
  <si>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</si>
  <si>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</si>
  <si>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</si>
  <si>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</si>
  <si>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</si>
  <si>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</si>
  <si>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</si>
  <si>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</si>
  <si>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</si>
  <si>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</si>
  <si>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</si>
  <si>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</si>
  <si>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</si>
  <si>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</si>
  <si>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</si>
  <si>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</si>
  <si>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</si>
  <si>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</si>
  <si>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</si>
  <si>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</si>
  <si>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</si>
  <si>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</si>
  <si>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</si>
  <si>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</si>
  <si>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</si>
  <si>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</si>
  <si>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</si>
  <si>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</si>
  <si>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</si>
  <si>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</si>
  <si>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</si>
  <si>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</si>
  <si>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</si>
  <si>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</si>
  <si>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</si>
  <si>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</si>
  <si>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</si>
  <si>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</si>
  <si>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</si>
  <si>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</si>
  <si>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</si>
  <si>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</si>
  <si>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</si>
  <si>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</si>
  <si>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</si>
  <si>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</si>
  <si>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</si>
  <si>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</si>
  <si>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</si>
  <si>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</si>
  <si>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</si>
  <si>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</si>
  <si>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</si>
  <si>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</si>
  <si>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</si>
  <si>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</si>
  <si>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</si>
  <si>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</si>
  <si>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</si>
  <si>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</si>
  <si>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</si>
  <si>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</si>
  <si>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</si>
  <si>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</si>
  <si>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</si>
  <si>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</si>
  <si>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</si>
  <si>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</si>
  <si>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</si>
  <si>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</si>
  <si>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</si>
  <si>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</si>
  <si>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</si>
  <si>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</si>
  <si>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</si>
  <si>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</si>
  <si>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</si>
  <si>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</si>
  <si>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</si>
  <si>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</si>
  <si>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</si>
  <si>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</si>
  <si>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</si>
  <si>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</si>
  <si>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</si>
  <si>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</si>
  <si>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</si>
  <si>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</si>
  <si>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</si>
  <si>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</si>
  <si>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</si>
  <si>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</si>
  <si>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</si>
  <si>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</si>
  <si>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</si>
  <si>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</si>
  <si>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</si>
  <si>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</si>
  <si>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</si>
  <si>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</si>
  <si>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</si>
  <si>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</si>
  <si>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</si>
  <si>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</si>
  <si>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</si>
  <si>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</si>
  <si>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</si>
  <si>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</si>
  <si>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</si>
  <si>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</si>
  <si>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</si>
  <si>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</si>
  <si>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</si>
  <si>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</si>
  <si>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</si>
  <si>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</si>
  <si>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</si>
  <si>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</si>
  <si>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</si>
  <si>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</si>
  <si>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</si>
  <si>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</si>
  <si>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</si>
  <si>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</si>
  <si>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</si>
  <si>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</si>
  <si>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</si>
  <si>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</si>
  <si>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</si>
  <si>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</si>
  <si>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</si>
  <si>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</si>
  <si>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</si>
  <si>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</si>
  <si>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</si>
  <si>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</si>
  <si>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</si>
  <si>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</si>
  <si>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</si>
  <si>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</si>
  <si>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</si>
  <si>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</si>
  <si>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</si>
  <si>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</si>
  <si>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</si>
  <si>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</si>
  <si>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</si>
  <si>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</si>
  <si>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</si>
  <si>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</si>
  <si>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</si>
  <si>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</si>
  <si>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</si>
  <si>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</si>
  <si>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</si>
  <si>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</si>
  <si>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</si>
  <si>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</si>
  <si>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</si>
  <si>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</si>
  <si>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</si>
  <si>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</si>
  <si>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</si>
  <si>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</si>
  <si>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</si>
  <si>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</si>
  <si>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</si>
  <si>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</si>
  <si>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</si>
  <si>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</si>
  <si>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</si>
  <si>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</si>
  <si>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</si>
  <si>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</si>
  <si>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</si>
  <si>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</si>
  <si>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</si>
  <si>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</si>
  <si>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</si>
  <si>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</si>
  <si>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</si>
  <si>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</si>
  <si>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</si>
  <si>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</si>
  <si>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</si>
  <si>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</si>
  <si>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</si>
  <si>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</si>
  <si>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</si>
  <si>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</si>
  <si>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</si>
  <si>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</si>
  <si>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</si>
  <si>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</si>
  <si>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</si>
  <si>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</si>
  <si>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</si>
  <si>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</si>
  <si>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</si>
  <si>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</si>
  <si>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</si>
  <si>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</si>
  <si>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</si>
  <si>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</si>
  <si>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</si>
  <si>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</si>
  <si>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</si>
  <si>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</si>
  <si>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</si>
  <si>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</si>
  <si>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</si>
  <si>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</si>
  <si>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</si>
  <si>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</si>
  <si>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</si>
  <si>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</si>
  <si>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</si>
  <si>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</si>
  <si>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</si>
  <si>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</si>
  <si>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</si>
  <si>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</si>
  <si>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</si>
  <si>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</si>
  <si>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</si>
  <si>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</si>
  <si>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</si>
  <si>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</si>
  <si>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</si>
  <si>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</si>
  <si>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</si>
  <si>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</si>
  <si>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</si>
  <si>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</si>
  <si>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</si>
  <si>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</si>
  <si>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</si>
  <si>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</si>
  <si>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</si>
  <si>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</si>
  <si>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</si>
  <si>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</si>
  <si>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</si>
  <si>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</si>
  <si>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</si>
  <si>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</si>
  <si>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</si>
  <si>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</si>
  <si>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</si>
  <si>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</si>
  <si>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</si>
  <si>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</si>
  <si>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</si>
  <si>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</si>
  <si>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</si>
  <si>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</si>
  <si>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</si>
  <si>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</si>
  <si>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</si>
  <si>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</si>
  <si>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</si>
  <si>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</si>
  <si>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</si>
  <si>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</si>
  <si>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</si>
  <si>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</si>
  <si>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</si>
  <si>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</si>
  <si>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</si>
  <si>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</si>
  <si>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</si>
  <si>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</si>
  <si>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</si>
  <si>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</si>
  <si>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</si>
  <si>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</si>
  <si>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</si>
  <si>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</si>
  <si>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</si>
  <si>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</si>
  <si>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</si>
  <si>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</si>
  <si>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</si>
  <si>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</si>
  <si>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</si>
  <si>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</si>
  <si>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</si>
  <si>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</si>
  <si>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</si>
  <si>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</si>
  <si>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</si>
  <si>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</si>
  <si>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</si>
  <si>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</si>
  <si>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</si>
  <si>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</si>
  <si>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</si>
  <si>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</si>
  <si>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</si>
  <si>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</si>
  <si>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</si>
  <si>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</si>
  <si>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</si>
  <si>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</si>
  <si>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</si>
  <si>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</si>
  <si>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</si>
  <si>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</si>
  <si>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</si>
  <si>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</si>
  <si>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</si>
  <si>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</si>
  <si>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</si>
  <si>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</si>
  <si>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</si>
  <si>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</si>
  <si>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</si>
  <si>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</si>
  <si>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</si>
  <si>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</si>
  <si>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</si>
  <si>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</si>
  <si>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</si>
  <si>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</si>
  <si>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</si>
  <si>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</si>
  <si>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</si>
  <si>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</si>
  <si>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</si>
  <si>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</si>
  <si>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</si>
  <si>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</si>
  <si>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</si>
  <si>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</si>
  <si>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</si>
  <si>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</si>
  <si>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</si>
  <si>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</si>
  <si>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</si>
  <si>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</si>
  <si>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</si>
  <si>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</si>
  <si>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</si>
  <si>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</si>
  <si>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</si>
  <si>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</si>
  <si>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</si>
  <si>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</si>
  <si>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</si>
  <si>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</si>
  <si>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</si>
  <si>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</si>
  <si>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</si>
  <si>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</si>
  <si>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</si>
  <si>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</si>
  <si>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</si>
  <si>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</si>
  <si>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</si>
  <si>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</si>
  <si>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</si>
  <si>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</si>
  <si>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</si>
  <si>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</si>
  <si>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</si>
  <si>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</si>
  <si>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</si>
  <si>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</si>
  <si>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</si>
  <si>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</si>
  <si>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</si>
  <si>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</si>
  <si>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</si>
  <si>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</si>
  <si>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</si>
  <si>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</si>
  <si>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</si>
  <si>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</si>
  <si>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</si>
  <si>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</si>
  <si>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</si>
  <si>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</si>
  <si>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</si>
  <si>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</si>
  <si>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</si>
  <si>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</si>
  <si>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</si>
  <si>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</si>
  <si>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</si>
  <si>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</si>
  <si>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</si>
  <si>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</si>
  <si>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</si>
  <si>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</si>
  <si>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</si>
  <si>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</si>
  <si>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</si>
  <si>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</si>
  <si>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</si>
  <si>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</si>
  <si>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</si>
  <si>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</si>
  <si>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</si>
  <si>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</si>
  <si>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</si>
  <si>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</si>
  <si>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</si>
  <si>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</si>
  <si>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</si>
  <si>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</si>
  <si>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</si>
  <si>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</si>
  <si>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</si>
  <si>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</si>
  <si>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</si>
  <si>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</si>
  <si>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</si>
  <si>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</si>
  <si>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</si>
  <si>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</si>
  <si>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</si>
  <si>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</si>
  <si>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</si>
  <si>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</si>
  <si>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</si>
  <si>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</si>
  <si>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</si>
  <si>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</si>
  <si>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</si>
  <si>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</si>
  <si>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</si>
  <si>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</si>
  <si>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</si>
  <si>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</si>
  <si>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</si>
  <si>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</si>
  <si>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</si>
  <si>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</si>
  <si>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</si>
  <si>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</si>
  <si>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</si>
  <si>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</si>
  <si>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</si>
  <si>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</si>
  <si>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</si>
  <si>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</si>
  <si>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</si>
  <si>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</si>
  <si>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</si>
  <si>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</si>
  <si>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</si>
  <si>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</si>
  <si>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</si>
  <si>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</si>
  <si>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</si>
  <si>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</si>
  <si>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</si>
  <si>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</si>
  <si>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</si>
  <si>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</si>
  <si>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</si>
  <si>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</si>
  <si>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</si>
  <si>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</si>
  <si>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</si>
  <si>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</si>
  <si>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</si>
  <si>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</si>
  <si>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</si>
  <si>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</si>
  <si>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</si>
  <si>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</si>
  <si>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</si>
  <si>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</si>
  <si>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</si>
  <si>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</si>
  <si>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</si>
  <si>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</si>
  <si>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</si>
  <si>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</si>
  <si>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</si>
  <si>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</si>
  <si>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</si>
  <si>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</si>
  <si>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</si>
  <si>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</si>
  <si>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</si>
  <si>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</si>
  <si>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</si>
  <si>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</si>
  <si>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</si>
  <si>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</si>
  <si>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</si>
  <si>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</si>
  <si>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</si>
  <si>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</si>
  <si>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</si>
  <si>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</si>
  <si>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</si>
  <si>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</si>
  <si>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</si>
  <si>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</si>
  <si>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</si>
  <si>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</si>
  <si>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</si>
  <si>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</si>
  <si>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</si>
  <si>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</si>
  <si>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</si>
  <si>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</si>
  <si>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</si>
  <si>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</si>
  <si>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</si>
  <si>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</si>
  <si>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</si>
  <si>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</si>
  <si>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</si>
  <si>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</si>
  <si>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</si>
  <si>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</si>
  <si>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</si>
  <si>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</si>
  <si>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</si>
  <si>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</si>
  <si>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</si>
  <si>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</si>
  <si>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</si>
  <si>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</si>
  <si>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</si>
  <si>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</si>
  <si>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</si>
  <si>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</si>
  <si>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</si>
  <si>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</si>
  <si>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</si>
  <si>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</si>
  <si>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</si>
  <si>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</si>
  <si>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</si>
  <si>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</si>
  <si>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</si>
  <si>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</si>
  <si>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</si>
  <si>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</si>
  <si>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</si>
  <si>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</si>
  <si>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</si>
  <si>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</si>
  <si>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</si>
  <si>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</si>
  <si>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</si>
  <si>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</si>
  <si>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</si>
  <si>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</si>
  <si>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</si>
  <si>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</si>
  <si>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</si>
  <si>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</si>
  <si>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</si>
  <si>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</si>
  <si>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</si>
  <si>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</si>
  <si>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</si>
  <si>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</si>
  <si>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</si>
  <si>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</si>
  <si>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</si>
  <si>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</si>
  <si>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</si>
  <si>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</si>
  <si>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</si>
  <si>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</si>
  <si>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</si>
  <si>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</si>
  <si>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</si>
  <si>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</si>
  <si>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</si>
  <si>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</si>
  <si>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</si>
  <si>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</si>
  <si>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</si>
  <si>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</si>
  <si>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</si>
  <si>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</si>
  <si>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</si>
  <si>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</si>
  <si>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</si>
  <si>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</si>
  <si>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</si>
  <si>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</si>
  <si>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</si>
  <si>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</si>
  <si>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</si>
  <si>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</si>
  <si>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</si>
  <si>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</si>
  <si>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</si>
  <si>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</si>
  <si>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</si>
  <si>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</si>
  <si>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</si>
  <si>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</si>
  <si>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</si>
  <si>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</si>
  <si>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</si>
  <si>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</si>
  <si>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</si>
  <si>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</si>
  <si>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</si>
  <si>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</si>
  <si>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</si>
  <si>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</si>
  <si>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</si>
  <si>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</si>
  <si>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</si>
  <si>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</si>
  <si>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</si>
  <si>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</si>
  <si>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</si>
  <si>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</si>
  <si>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</si>
  <si>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</si>
  <si>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</si>
  <si>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</si>
  <si>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</si>
  <si>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</si>
  <si>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</si>
  <si>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</si>
  <si>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</si>
  <si>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</si>
  <si>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</si>
  <si>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</si>
  <si>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</si>
  <si>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</si>
  <si>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</si>
  <si>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</si>
  <si>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</si>
  <si>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</si>
  <si>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</si>
  <si>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</si>
  <si>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</si>
  <si>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</si>
  <si>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</si>
  <si>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</si>
  <si>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</si>
  <si>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</si>
  <si>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</si>
  <si>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</si>
  <si>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</si>
  <si>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</si>
  <si>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</si>
  <si>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</si>
  <si>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</si>
  <si>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</si>
  <si>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</si>
  <si>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</si>
  <si>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</si>
  <si>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</si>
  <si>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</si>
  <si>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</si>
  <si>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</si>
  <si>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</si>
  <si>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</si>
  <si>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</si>
  <si>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</si>
  <si>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</si>
  <si>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</si>
  <si>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</si>
  <si>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</si>
  <si>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</si>
  <si>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</si>
  <si>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</si>
  <si>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</si>
  <si>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</si>
  <si>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</si>
  <si>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</si>
  <si>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</si>
  <si>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</si>
  <si>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</si>
  <si>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</si>
  <si>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</si>
  <si>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</si>
  <si>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</si>
  <si>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</si>
  <si>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</si>
  <si>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</si>
  <si>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</si>
  <si>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</si>
  <si>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</si>
  <si>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</si>
  <si>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</si>
  <si>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</si>
  <si>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</si>
  <si>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</si>
  <si>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</si>
  <si>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</si>
  <si>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</si>
  <si>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</si>
  <si>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</si>
  <si>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</si>
  <si>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</si>
  <si>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</si>
  <si>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</si>
  <si>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</si>
  <si>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</si>
  <si>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</si>
  <si>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</si>
  <si>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</si>
  <si>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</si>
  <si>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</si>
  <si>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</si>
  <si>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</si>
  <si>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</si>
  <si>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</si>
  <si>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</si>
  <si>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</si>
  <si>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</si>
  <si>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</si>
  <si>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</si>
  <si>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</si>
  <si>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</si>
  <si>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</si>
  <si>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</si>
  <si>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</si>
  <si>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</si>
  <si>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</si>
  <si>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</si>
  <si>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</si>
  <si>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</si>
  <si>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</si>
  <si>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</si>
  <si>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</si>
  <si>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</si>
  <si>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</si>
  <si>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</si>
  <si>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</si>
  <si>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</si>
  <si>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</si>
  <si>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</si>
  <si>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</si>
  <si>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</si>
  <si>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</si>
  <si>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</si>
  <si>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</si>
  <si>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</si>
  <si>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</si>
  <si>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</si>
  <si>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</si>
  <si>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</si>
  <si>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</si>
  <si>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</si>
  <si>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</si>
  <si>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</si>
  <si>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</si>
  <si>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</si>
  <si>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</si>
  <si>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</si>
  <si>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</si>
  <si>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</si>
  <si>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</si>
  <si>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</si>
  <si>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</si>
  <si>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</si>
  <si>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</si>
  <si>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</si>
  <si>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</si>
  <si>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</si>
  <si>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</si>
  <si>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</si>
  <si>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</si>
  <si>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</si>
  <si>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</si>
  <si>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</si>
  <si>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</si>
  <si>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</si>
  <si>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</si>
  <si>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</si>
  <si>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</si>
  <si>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</si>
  <si>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</si>
  <si>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</si>
  <si>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</si>
  <si>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</si>
  <si>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</si>
  <si>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</si>
  <si>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</si>
  <si>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</si>
  <si>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</si>
  <si>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</si>
  <si>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</si>
  <si>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</si>
  <si>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</si>
  <si>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</si>
  <si>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</si>
  <si>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</si>
  <si>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</si>
  <si>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</si>
  <si>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</si>
  <si>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</si>
  <si>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</si>
  <si>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</si>
  <si>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</si>
  <si>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</si>
  <si>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</si>
  <si>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</si>
  <si>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</si>
  <si>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</si>
  <si>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</si>
  <si>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</si>
  <si>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</si>
  <si>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</si>
  <si>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</si>
  <si>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</si>
  <si>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</si>
  <si>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</si>
  <si>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</si>
  <si>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</si>
  <si>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</si>
  <si>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</si>
  <si>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</si>
  <si>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</si>
  <si>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</si>
  <si>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</si>
  <si>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</si>
  <si>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</si>
  <si>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</si>
  <si>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</si>
  <si>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</si>
  <si>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</si>
  <si>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</si>
  <si>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</si>
  <si>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</si>
  <si>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</si>
  <si>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</si>
  <si>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</si>
  <si>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</si>
  <si>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</si>
  <si>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</si>
  <si>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</si>
  <si>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</si>
  <si>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</si>
  <si>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</si>
  <si>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</si>
  <si>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</si>
  <si>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</si>
  <si>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</si>
  <si>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</si>
  <si>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</si>
  <si>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</si>
  <si>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</si>
  <si>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</si>
  <si>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</si>
  <si>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</si>
  <si>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</si>
  <si>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</si>
  <si>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</si>
  <si>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</si>
  <si>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</si>
  <si>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</si>
  <si>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</si>
  <si>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</si>
  <si>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</si>
  <si>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</si>
  <si>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</si>
  <si>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</si>
  <si>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</si>
  <si>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</si>
  <si>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</si>
  <si>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</si>
  <si>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</si>
  <si>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</si>
  <si>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</si>
  <si>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</si>
  <si>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</si>
  <si>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</si>
  <si>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</si>
  <si>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</si>
  <si>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</si>
  <si>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</si>
  <si>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</si>
  <si>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</si>
  <si>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</si>
  <si>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</si>
  <si>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</si>
  <si>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</si>
  <si>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</si>
  <si>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</si>
  <si>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</si>
  <si>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</si>
  <si>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</si>
  <si>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</si>
  <si>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</si>
  <si>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</si>
  <si>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</si>
  <si>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</si>
  <si>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</si>
  <si>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</si>
  <si>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</si>
  <si>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</si>
  <si>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</si>
  <si>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</si>
  <si>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</si>
  <si>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</si>
  <si>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</si>
  <si>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</si>
  <si>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</si>
  <si>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</si>
  <si>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</si>
  <si>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</si>
  <si>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</si>
  <si>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</si>
  <si>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</si>
  <si>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</si>
  <si>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</si>
  <si>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</si>
  <si>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</si>
  <si>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</si>
  <si>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</si>
  <si>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</si>
  <si>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</si>
  <si>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</si>
  <si>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</si>
  <si>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</si>
  <si>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</si>
  <si>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</si>
  <si>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</si>
  <si>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</si>
  <si>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</si>
  <si>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</si>
  <si>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</si>
  <si>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</si>
  <si>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</si>
  <si>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</si>
  <si>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</si>
  <si>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</si>
  <si>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</si>
  <si>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</si>
  <si>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</si>
  <si>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</si>
  <si>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</si>
  <si>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</si>
  <si>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</si>
  <si>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</si>
  <si>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</si>
  <si>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</si>
  <si>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</si>
  <si>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</si>
  <si>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</si>
  <si>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</si>
  <si>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</si>
  <si>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</si>
  <si>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</si>
  <si>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</si>
  <si>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</si>
  <si>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</si>
  <si>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</si>
  <si>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</si>
  <si>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</si>
  <si>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</si>
  <si>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</si>
  <si>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</si>
  <si>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</si>
  <si>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</si>
  <si>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</si>
  <si>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</si>
  <si>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</si>
  <si>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</si>
  <si>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</si>
  <si>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</si>
  <si>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</si>
  <si>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</si>
  <si>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Sm3</t>
  </si>
  <si>
    <t>Sm3 o.e.</t>
  </si>
  <si>
    <t>Tonnes</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</si>
  <si>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</si>
  <si>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</si>
  <si>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</si>
  <si>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</si>
  <si>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</si>
  <si>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</si>
  <si>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</si>
  <si>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</si>
  <si>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</si>
  <si>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</si>
  <si>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</si>
  <si>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</si>
  <si>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</si>
  <si>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</si>
  <si>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</si>
  <si>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</si>
  <si>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</si>
  <si>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</si>
  <si>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</si>
  <si>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</si>
  <si>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</si>
  <si>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</si>
  <si>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</si>
  <si>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</si>
  <si>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</si>
  <si>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</si>
  <si>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</si>
  <si>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</si>
  <si>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</si>
  <si>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</si>
  <si>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</si>
  <si>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</si>
  <si>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</si>
  <si>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</si>
  <si>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</si>
  <si>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</si>
  <si>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</si>
  <si>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</si>
  <si>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</si>
  <si>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</si>
  <si>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</si>
  <si>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</si>
  <si>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</si>
  <si>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</si>
  <si>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</si>
  <si>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</si>
  <si>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</si>
  <si>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</si>
  <si>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</si>
  <si>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</si>
  <si>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</si>
  <si>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</si>
  <si>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</si>
  <si>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</si>
  <si>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</si>
  <si>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</si>
  <si>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</si>
  <si>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</si>
  <si>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</si>
  <si>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</si>
  <si>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</si>
  <si>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</si>
  <si>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</si>
  <si>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</si>
  <si>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</si>
  <si>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</si>
  <si>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</si>
  <si>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</si>
  <si>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</si>
  <si>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</si>
  <si>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</si>
  <si>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</si>
  <si>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</si>
  <si>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</si>
  <si>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</si>
  <si>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</si>
  <si>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</si>
  <si>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</si>
  <si>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</si>
  <si>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</si>
  <si>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</si>
  <si>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</si>
  <si>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</si>
  <si>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</si>
  <si>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</si>
  <si>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</si>
  <si>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</si>
  <si>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</si>
  <si>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</si>
  <si>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</si>
  <si>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</si>
  <si>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</si>
  <si>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</si>
  <si>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</si>
  <si>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</si>
  <si>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</si>
  <si>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</si>
  <si>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</si>
  <si>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</si>
  <si>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</si>
  <si>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</si>
  <si>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</si>
  <si>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</si>
  <si>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</si>
  <si>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</si>
  <si>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</si>
  <si>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</si>
  <si>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</si>
  <si>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</si>
  <si>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</si>
  <si>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</si>
  <si>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</si>
  <si>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</si>
  <si>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</si>
  <si>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</si>
  <si>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</si>
  <si>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</si>
  <si>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</si>
  <si>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</si>
  <si>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</si>
  <si>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</si>
  <si>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</si>
  <si>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</si>
  <si>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GFS Framework for EITI Reporting</t>
  </si>
  <si>
    <t>&lt; number &gt;</t>
  </si>
  <si>
    <t>What is GFS?</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</si>
  <si>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</si>
  <si>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</si>
  <si>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</si>
  <si>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</si>
  <si>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</si>
  <si>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</si>
  <si>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</si>
  <si>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</si>
  <si>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</si>
  <si>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</si>
  <si>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</si>
  <si>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</si>
  <si>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</si>
  <si>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</si>
  <si>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</si>
  <si>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</si>
  <si>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</si>
  <si>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</si>
  <si>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</si>
  <si>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</si>
  <si>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</si>
  <si>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</si>
  <si>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</si>
  <si>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</si>
  <si>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</si>
  <si>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</si>
  <si>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</si>
  <si>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</si>
  <si>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</si>
  <si>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</si>
  <si>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</si>
  <si>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</si>
  <si>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</si>
  <si>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</si>
  <si>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</si>
  <si>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</si>
  <si>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</si>
  <si>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</si>
  <si>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</si>
  <si>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</si>
  <si>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</si>
  <si>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</si>
  <si>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</si>
  <si>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</si>
  <si>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</si>
  <si>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</si>
  <si>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</si>
  <si>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</si>
  <si>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</si>
  <si>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</si>
  <si>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</si>
  <si>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</si>
  <si>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</si>
  <si>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</si>
  <si>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</si>
  <si>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</si>
  <si>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</si>
  <si>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</si>
  <si>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</si>
  <si>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</si>
  <si>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</si>
  <si>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</si>
  <si>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</si>
  <si>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</si>
  <si>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The Brønnøysund Register Centre</t>
  </si>
  <si>
    <t>If available, link to the registry or agency</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</si>
  <si>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</si>
  <si>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</si>
  <si>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</si>
  <si>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</si>
  <si>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</si>
  <si>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</si>
  <si>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</si>
  <si>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</si>
  <si>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</si>
  <si>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</si>
  <si>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</si>
  <si>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</si>
  <si>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</si>
  <si>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</si>
  <si>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</si>
  <si>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</si>
  <si>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YYYY-MM-DD</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</si>
  <si>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</si>
  <si>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</si>
  <si>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</si>
  <si>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</si>
  <si>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</si>
  <si>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</si>
  <si>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</si>
  <si>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</si>
  <si>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</si>
  <si>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</si>
  <si>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</si>
  <si>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</si>
  <si>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</si>
  <si>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Example: Taxpayer Identification Number</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</si>
  <si>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</si>
  <si>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</si>
  <si>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</si>
  <si>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</si>
  <si>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</si>
  <si>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</si>
  <si>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</si>
  <si>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</si>
  <si>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</si>
  <si>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</si>
  <si>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</si>
  <si>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</si>
  <si>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</si>
  <si>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</si>
  <si>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</si>
  <si>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</si>
  <si>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</si>
  <si>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</si>
  <si>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</si>
  <si>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</si>
  <si>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</si>
  <si>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</si>
  <si>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</si>
  <si>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</si>
  <si>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</si>
  <si>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</si>
  <si>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</si>
  <si>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</si>
  <si>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</si>
  <si>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</si>
  <si>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</si>
  <si>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</si>
  <si>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</si>
  <si>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</si>
  <si>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</si>
  <si>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</si>
  <si>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</si>
  <si>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</si>
  <si>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</si>
  <si>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</si>
  <si>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</si>
  <si>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</si>
  <si>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</si>
  <si>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</si>
  <si>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</si>
  <si>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</si>
  <si>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</si>
  <si>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</si>
  <si>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</si>
  <si>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</si>
  <si>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</si>
  <si>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</si>
  <si>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</si>
  <si>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</si>
  <si>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</si>
  <si>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</si>
  <si>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</si>
  <si>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</si>
  <si>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</si>
  <si>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</si>
  <si>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</si>
  <si>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</si>
  <si>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</si>
  <si>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</si>
  <si>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</si>
  <si>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</si>
  <si>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</si>
  <si>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</si>
  <si>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</si>
  <si>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</si>
  <si>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</si>
  <si>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</si>
  <si>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</si>
  <si>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</si>
  <si>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</si>
  <si>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</si>
  <si>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</si>
  <si>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</si>
  <si>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</si>
  <si>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</si>
  <si>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</si>
  <si>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</si>
  <si>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</si>
  <si>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</si>
  <si>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</si>
  <si>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</si>
  <si>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</si>
  <si>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</si>
  <si>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</si>
  <si>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</si>
  <si>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</si>
  <si>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</si>
  <si>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</si>
  <si>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</si>
  <si>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</si>
  <si>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&lt;method of value calculation, if available&gt;</t>
  </si>
  <si>
    <t>Gross Domestic Product ASM and informal sector</t>
  </si>
  <si>
    <t>In-kind volume (if applicable)</t>
  </si>
  <si>
    <t>Unit (if applicable)</t>
  </si>
  <si>
    <t>Payment made in-kind (Y/N)</t>
  </si>
  <si>
    <t>Commodities (one commodity/row)</t>
  </si>
  <si>
    <t>carats</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</si>
  <si>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</si>
  <si>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</si>
  <si>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</si>
  <si>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</si>
  <si>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</si>
  <si>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</si>
  <si>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</si>
  <si>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</si>
  <si>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</si>
  <si>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</si>
  <si>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</si>
  <si>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</si>
  <si>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</si>
  <si>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</si>
  <si>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</si>
  <si>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</si>
  <si>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</si>
  <si>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</si>
  <si>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</si>
  <si>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</si>
  <si>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</si>
  <si>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</si>
  <si>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</si>
  <si>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</si>
  <si>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</si>
  <si>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</si>
  <si>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</si>
  <si>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</si>
  <si>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</si>
  <si>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</si>
  <si>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</si>
  <si>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</si>
  <si>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</si>
  <si>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</si>
  <si>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</si>
  <si>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</si>
  <si>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</si>
  <si>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</si>
  <si>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</si>
  <si>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</si>
  <si>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</si>
  <si>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</si>
  <si>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</si>
  <si>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</si>
  <si>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</si>
  <si>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</si>
  <si>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</si>
  <si>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</si>
  <si>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</si>
  <si>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</si>
  <si>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</si>
  <si>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</si>
  <si>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</si>
  <si>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</si>
  <si>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</si>
  <si>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</si>
  <si>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</si>
  <si>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</si>
  <si>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</si>
  <si>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</si>
  <si>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</si>
  <si>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</si>
  <si>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</si>
  <si>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</si>
  <si>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</si>
  <si>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</si>
  <si>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</si>
  <si>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</si>
  <si>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</si>
  <si>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</si>
  <si>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</si>
  <si>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</si>
  <si>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</si>
  <si>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</si>
  <si>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</si>
  <si>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</si>
  <si>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</si>
  <si>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</si>
  <si>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</si>
  <si>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</si>
  <si>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</si>
  <si>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</si>
  <si>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</si>
  <si>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</si>
  <si>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</si>
  <si>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</si>
  <si>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</si>
  <si>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</si>
  <si>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</si>
  <si>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</si>
  <si>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</si>
  <si>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</si>
  <si>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</si>
  <si>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</si>
  <si>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</si>
  <si>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</si>
  <si>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</si>
  <si>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</si>
  <si>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</si>
  <si>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</si>
  <si>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</si>
  <si>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</si>
  <si>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</si>
  <si>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</si>
  <si>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</si>
  <si>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</si>
  <si>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</si>
  <si>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</si>
  <si>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</si>
  <si>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</si>
  <si>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</si>
  <si>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</si>
  <si>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</si>
  <si>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</si>
  <si>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</si>
  <si>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</si>
  <si>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</si>
  <si>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</si>
  <si>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</si>
  <si>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</si>
  <si>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</si>
  <si>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</si>
  <si>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</si>
  <si>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</si>
  <si>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</si>
  <si>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</si>
  <si>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</si>
  <si>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</si>
  <si>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</si>
  <si>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</si>
  <si>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</si>
  <si>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</si>
  <si>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</si>
  <si>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</si>
  <si>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</si>
  <si>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</si>
  <si>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</si>
  <si>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</si>
  <si>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</si>
  <si>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</si>
  <si>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</si>
  <si>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</si>
  <si>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</si>
  <si>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</si>
  <si>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</si>
  <si>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</si>
  <si>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</si>
  <si>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</si>
  <si>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</si>
  <si>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</si>
  <si>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</si>
  <si>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</si>
  <si>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</si>
  <si>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</si>
  <si>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</si>
  <si>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</si>
  <si>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</si>
  <si>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</si>
  <si>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</si>
  <si>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</si>
  <si>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</si>
  <si>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</si>
  <si>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</si>
  <si>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</si>
  <si>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</si>
  <si>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</si>
  <si>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</si>
  <si>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</si>
  <si>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</si>
  <si>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</si>
  <si>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</si>
  <si>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</si>
  <si>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</si>
  <si>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</si>
  <si>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</si>
  <si>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</si>
  <si>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</si>
  <si>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</si>
  <si>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</si>
  <si>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</si>
  <si>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</si>
  <si>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</si>
  <si>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</si>
  <si>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</si>
  <si>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</si>
  <si>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</si>
  <si>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</si>
  <si>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</si>
  <si>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</si>
  <si>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</si>
  <si>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&lt; EITI Reporting or systematically disclosed? &gt;</t>
  </si>
  <si>
    <t>Total in USD</t>
  </si>
  <si>
    <t>Company type</t>
  </si>
  <si>
    <t>Niobium, Vanadium, Zirconium (2615)</t>
  </si>
  <si>
    <t>Precious stones (other than diamonds) (7103)</t>
  </si>
  <si>
    <t>Precious stones (other than diamonds) (7103), volume</t>
  </si>
  <si>
    <t>Ferro, alloys, manganese (7202)</t>
  </si>
  <si>
    <t>Ferro, alloys, manganese (7202), volume</t>
  </si>
  <si>
    <t>Arcelor Mittal (Liberia) Ltd</t>
  </si>
  <si>
    <t>Bea Mountain Mining, Inc.</t>
  </si>
  <si>
    <t>China-Union Investment (Liberia) Bong Mines Co. Ltd</t>
  </si>
  <si>
    <t>Western Cluster Limited</t>
  </si>
  <si>
    <t>Cavalla Rubber Corporation</t>
  </si>
  <si>
    <t xml:space="preserve">Firestone Liberia, LLC </t>
  </si>
  <si>
    <t>Golden Veroleum Liberia Inc.</t>
  </si>
  <si>
    <t>Liberian Agricultural Company</t>
  </si>
  <si>
    <t>Libinc Oil Palm, Inc</t>
  </si>
  <si>
    <t>Euro-Liberia Logging Company</t>
  </si>
  <si>
    <t>Geblo Logging, Inc</t>
  </si>
  <si>
    <t>Horizon Logging Limited</t>
  </si>
  <si>
    <t>Kisvan Timber Corporation</t>
  </si>
  <si>
    <t>Liberia Tree And Trading Company, Inc</t>
  </si>
  <si>
    <t>West African Forest Development Incorporated (WAFDI)</t>
  </si>
  <si>
    <t>West Water Group (Liberia), Inc.</t>
  </si>
  <si>
    <t>Private</t>
  </si>
  <si>
    <t>500021996</t>
  </si>
  <si>
    <t>500017812</t>
  </si>
  <si>
    <t>Agriculture</t>
  </si>
  <si>
    <t>Forestry</t>
  </si>
  <si>
    <t>Iron Ore</t>
  </si>
  <si>
    <t>Gold</t>
  </si>
  <si>
    <t>Rubber</t>
  </si>
  <si>
    <t>Palm Oil</t>
  </si>
  <si>
    <t>Palm</t>
  </si>
  <si>
    <t>Logs</t>
  </si>
  <si>
    <t>Paris</t>
  </si>
  <si>
    <t>Liberia Revenue Authority (LRA)</t>
  </si>
  <si>
    <t>Environmental Protection Agency (EPA)</t>
  </si>
  <si>
    <t xml:space="preserve"> Forestry Development Authority (FDA)</t>
  </si>
  <si>
    <t>Liberia Petroleum Regulatory Authority (LPRA)</t>
  </si>
  <si>
    <t>National Port Authority (NPA)</t>
  </si>
  <si>
    <t xml:space="preserve"> Ministry of Mines and Energy (MME)</t>
  </si>
  <si>
    <t xml:space="preserve"> Ministry of Agriculture (MoA)</t>
  </si>
  <si>
    <t xml:space="preserve"> National Oil Company of Liberia (NOCAL)</t>
  </si>
  <si>
    <t>CLA 5000/09</t>
  </si>
  <si>
    <t>Grand Cape Mount County</t>
  </si>
  <si>
    <t>Bea Mountain Mining Corp</t>
  </si>
  <si>
    <t>MEL8000623</t>
  </si>
  <si>
    <t>Yekepa</t>
  </si>
  <si>
    <t>Arcelor Mittal</t>
  </si>
  <si>
    <t>CLA 2712/22</t>
  </si>
  <si>
    <t>Bomi County</t>
  </si>
  <si>
    <t>Western cluster</t>
  </si>
  <si>
    <t>FMC 007</t>
  </si>
  <si>
    <t>Grand Gedeh &amp; River Gee Counties</t>
  </si>
  <si>
    <t>Euro Liberia Logging Company</t>
  </si>
  <si>
    <t>Round logs</t>
  </si>
  <si>
    <t>CFMA 4</t>
  </si>
  <si>
    <t>Gbi Chiefdom</t>
  </si>
  <si>
    <t>Liberia Tree and Trading Company</t>
  </si>
  <si>
    <t>A0161</t>
  </si>
  <si>
    <t>Maryland County</t>
  </si>
  <si>
    <t xml:space="preserve">CA – Harbel, Margibi County </t>
  </si>
  <si>
    <t xml:space="preserve">Harbel, Margibi County </t>
  </si>
  <si>
    <t>Firestone Liberia</t>
  </si>
  <si>
    <t>H-10 (lb)</t>
  </si>
  <si>
    <t>Sinoe/Grand Kru</t>
  </si>
  <si>
    <t xml:space="preserve">Grand Kru, Maryland, and Sinoe Counties </t>
  </si>
  <si>
    <t>Golden Veroleum Liberia</t>
  </si>
  <si>
    <t>Crude Palm Oil</t>
  </si>
  <si>
    <t>Palm Kernal</t>
  </si>
  <si>
    <t>GRAND BASSA CO.</t>
  </si>
  <si>
    <t>Grand Bassa County</t>
  </si>
  <si>
    <t>Dist #4, Grand Bassa County</t>
  </si>
  <si>
    <t>Libinc Oil Plam Plantation</t>
  </si>
  <si>
    <t>Kernel Palm</t>
  </si>
  <si>
    <t>DECORIS</t>
  </si>
  <si>
    <t>Maryland Oil Palm Plantation</t>
  </si>
  <si>
    <t>Kilograms</t>
  </si>
  <si>
    <t>Lbs</t>
  </si>
  <si>
    <t>HLB Liberia LLC - BDO LLP UK</t>
  </si>
  <si>
    <t>https://www.leiti.org.lr/sites/default/files/documents/Updated%20LEITI%2016th%20report%20FY2023%20-%20signed.%20%281%29.pdf</t>
  </si>
  <si>
    <t>2023 data not yet published</t>
  </si>
  <si>
    <t>https://www.leitidataportal.org/</t>
  </si>
  <si>
    <t>Home - Liberia Data Portal (opendataforafrica.org)</t>
  </si>
  <si>
    <t>https://www.cbl.org.lr/sites/default/files/documents/2023ANNUALREPORT.pdf</t>
  </si>
  <si>
    <t>Jeffrey Yates / David Dicker</t>
  </si>
  <si>
    <t>LEITI / BDO LLP UK</t>
  </si>
  <si>
    <t>j.yates2007@yahoo.com  / David.Dicker@bdo.co.uk</t>
  </si>
  <si>
    <t>Sections 4.2.1.a, 4.2.2.a, 4.2.3.a and 4.2.4.a of EITI report 2023</t>
  </si>
  <si>
    <t>Sections 4.2.1.b, 4.2.2.b, 4.2.3.b and 4.2.4.b of EITI report 2023</t>
  </si>
  <si>
    <t>Sections 4.3.1.a, 4.3.2.a, 4.3.3.a and 4.3.4 of EITI report 2023</t>
  </si>
  <si>
    <t>Sections 4.2.1.c, 4.2.2.c, 4.2.3.c and 4.2.4.c of EITI report 2023</t>
  </si>
  <si>
    <t>Mining licenses</t>
  </si>
  <si>
    <t>https://portal.mme.gov.lr/license</t>
  </si>
  <si>
    <t>Sections 4.3.1.b, 4.3.2.b, 4.3.3.b and 4.3.4 of EITI report 2023</t>
  </si>
  <si>
    <t>Section 4.5 of EITI report 2023</t>
  </si>
  <si>
    <t>Section 4.12 of EITI report 2023</t>
  </si>
  <si>
    <t>Annex 5 of EITI report 2023</t>
  </si>
  <si>
    <t>https://www.beneficialownershiplr.com/Public/Apps</t>
  </si>
  <si>
    <t>The BO register implementation is in progress</t>
  </si>
  <si>
    <t>Section 4.6 of EITI report 2023</t>
  </si>
  <si>
    <t>https://www.nocal.com.lr/</t>
  </si>
  <si>
    <t>Section 4.1 of EITI report 2023</t>
  </si>
  <si>
    <t>Section 4.14 of EITI report 2023</t>
  </si>
  <si>
    <t>Other contribution (In cash &amp; in kind)</t>
  </si>
  <si>
    <t>WH (Res.) on salaries and wages</t>
  </si>
  <si>
    <t>WH (RES.) on payments for serv. rendered</t>
  </si>
  <si>
    <t>Mandatory social Expenditure (In cash &amp; in kind)</t>
  </si>
  <si>
    <t>Voluntary Social Expenditure (In cash &amp; in kind)</t>
  </si>
  <si>
    <t>Environmental expenditure (In cash &amp; in kind)</t>
  </si>
  <si>
    <t>Revenue from unidentified taxes</t>
  </si>
  <si>
    <t>Round logs, volume</t>
  </si>
  <si>
    <t>Round logs, value</t>
  </si>
  <si>
    <t>Rubber, volume</t>
  </si>
  <si>
    <t>Rubber, value</t>
  </si>
  <si>
    <t>Fresh Fruit Bunches, volume</t>
  </si>
  <si>
    <t>Fresh Fruit Bunches, value</t>
  </si>
  <si>
    <t>Palm, volume</t>
  </si>
  <si>
    <t>Palm, value</t>
  </si>
  <si>
    <t>Palm oil, volume</t>
  </si>
  <si>
    <t>Palm oil, value</t>
  </si>
  <si>
    <t>Kernel palm, volume</t>
  </si>
  <si>
    <t>Kernel palm, value</t>
  </si>
  <si>
    <t>Kernel palm cake, volume</t>
  </si>
  <si>
    <t>Kernel palm cake, value</t>
  </si>
  <si>
    <t>Kernel palm oil, volume</t>
  </si>
  <si>
    <t>Kernel palm oil, value</t>
  </si>
  <si>
    <t>Section 4.15.2 of EITI report 2023</t>
  </si>
  <si>
    <t>Section 2.4 of EITI report 2023</t>
  </si>
  <si>
    <t>Section 5.1.3 of EITI report 2023</t>
  </si>
  <si>
    <t>Section 4.8  of EITI report 2023</t>
  </si>
  <si>
    <t>Section 4.9  of EITI report 2023</t>
  </si>
  <si>
    <t>Section 4.6  of EITI report 2023</t>
  </si>
  <si>
    <t>Section 4.10  of EITI report 2023</t>
  </si>
  <si>
    <t>Section 7 of EITI report 2023</t>
  </si>
  <si>
    <t>Section 2.5 of EITI report 2023</t>
  </si>
  <si>
    <t>Section 4.13 of EITI report 2023</t>
  </si>
  <si>
    <t>Audit Reports – General Auditing Commission (gac.gov.lr)</t>
  </si>
  <si>
    <t>Section 4.7 of EITI report 2023</t>
  </si>
  <si>
    <t>Section 4.11 of  EITI report 2023</t>
  </si>
  <si>
    <t>Unilateral disclosure by extractive companies</t>
  </si>
  <si>
    <t>Section 7.3.2 of EITI report 2023</t>
  </si>
  <si>
    <t>Section 4.15 of EITI report 2023</t>
  </si>
  <si>
    <t>Section 4.16 of EITI report 2023</t>
  </si>
  <si>
    <t/>
  </si>
  <si>
    <t>Section 4.18 of EITI report 2023</t>
  </si>
  <si>
    <t>Royalties Gold and other base metals - Other (Agreements) (mineral mining)</t>
  </si>
  <si>
    <t>Royalties Gold and other base metals 3% (mineral mining)</t>
  </si>
  <si>
    <t>CIT Regular (25%)(200b2C)</t>
  </si>
  <si>
    <t>Admin.Interest on CIT</t>
  </si>
  <si>
    <t>Admin.Interest on Property taxes</t>
  </si>
  <si>
    <t>Admin.Penalties on CIT</t>
  </si>
  <si>
    <t>Admin.Penalties on Property taxes</t>
  </si>
  <si>
    <t>ANNUAL VEHICLE REGISTRATION STICKER</t>
  </si>
  <si>
    <t>Area fees (forestry - FMCs)</t>
  </si>
  <si>
    <t>BIN - Adjustment / change of status</t>
  </si>
  <si>
    <t>BIN - Airport visas</t>
  </si>
  <si>
    <t>BIN - Booklet fees</t>
  </si>
  <si>
    <t>BIN - New gratis permit (non ECOWAS)</t>
  </si>
  <si>
    <t>BIN - New re-entry permit (non ECOWAS)</t>
  </si>
  <si>
    <t>BIN - Other fees (Ministry of Justice: Bureau of Immigration)</t>
  </si>
  <si>
    <t>BIN - Renewal gratis permit (non ECOWAS)</t>
  </si>
  <si>
    <t>BIN - Renewal re-entry permit (non ECOWAS)</t>
  </si>
  <si>
    <t>BIN - Resident permit (ECOWAS)</t>
  </si>
  <si>
    <t>BIN - Resident permit (non ECOWAS)</t>
  </si>
  <si>
    <t>BIN - Resident permit of renewal (ECOWAS)</t>
  </si>
  <si>
    <t>BIN - Resident permit of renewal (non ECOWAS)</t>
  </si>
  <si>
    <t>Business or commercial use</t>
  </si>
  <si>
    <t>Business registration fees</t>
  </si>
  <si>
    <t>CIT Mining (30%) (200b2A)</t>
  </si>
  <si>
    <t>Class B license (mineral mining)</t>
  </si>
  <si>
    <t>Customs penalties and fines</t>
  </si>
  <si>
    <t>Customs user fees</t>
  </si>
  <si>
    <t>Diamond broker</t>
  </si>
  <si>
    <t>Domestic goods tax</t>
  </si>
  <si>
    <t>ECOWAS trade levy</t>
  </si>
  <si>
    <t>Excise tax on cosmetics (imported)</t>
  </si>
  <si>
    <t>Excise tax on non-alcoholic beverages (imported)</t>
  </si>
  <si>
    <t>Excise tax on other imported goods n.e.c.</t>
  </si>
  <si>
    <t>Export Administrative Fees</t>
  </si>
  <si>
    <t>Farm use in urban areas</t>
  </si>
  <si>
    <t>Gold Broker License Fees</t>
  </si>
  <si>
    <t>Gold license fees</t>
  </si>
  <si>
    <t>GST on imported goods (excluding petroleum)</t>
  </si>
  <si>
    <t>GST on imported petroleum</t>
  </si>
  <si>
    <t>Import duties on goods other than rice and petroleum</t>
  </si>
  <si>
    <t>Import duties on petroleum products</t>
  </si>
  <si>
    <t>LBR - Re-registration fee</t>
  </si>
  <si>
    <t>Log and wood product export fee (FDA regulation 107-7 section 44-45) (Forestry - FMCs)</t>
  </si>
  <si>
    <t xml:space="preserve">MFA - Amendment of Articles of Incorporation  </t>
  </si>
  <si>
    <t xml:space="preserve">MFA - Corporate Jackets  </t>
  </si>
  <si>
    <t>Mineral dealership</t>
  </si>
  <si>
    <t>MOA - Export permit (agriculture)</t>
  </si>
  <si>
    <t>MOA - Import permit (agriculture)</t>
  </si>
  <si>
    <t>MOA - Other fees and charges (Ministry of Agriculture)</t>
  </si>
  <si>
    <t>MOA - Phytosanitary Certificates</t>
  </si>
  <si>
    <t>MOH - Other fees and charges (Ministry of Health and Social Welfare)</t>
  </si>
  <si>
    <t>MOI - Communication - FM/Short Wave Station</t>
  </si>
  <si>
    <t>MOJ - Other fees and charges (Ministry of Justice)</t>
  </si>
  <si>
    <t>MOJ - Private contract security accreditation</t>
  </si>
  <si>
    <t>MOL - Contractor License Fees</t>
  </si>
  <si>
    <t>MOL - Contractor Services Fees</t>
  </si>
  <si>
    <t>MOL - Other fees and charges (Ministry of Labor)</t>
  </si>
  <si>
    <t>MOTORBIKE LICENSE PLATES</t>
  </si>
  <si>
    <t>MPW - Construction permit</t>
  </si>
  <si>
    <t>NFS -Fire safety inspection fee</t>
  </si>
  <si>
    <t>OMA - Refuse collection charges and public convenience</t>
  </si>
  <si>
    <t>Other exports</t>
  </si>
  <si>
    <t>Other fees/licenses</t>
  </si>
  <si>
    <t>Other import duties</t>
  </si>
  <si>
    <t>OTHER MOTOR VEHICLE TAX</t>
  </si>
  <si>
    <t>Presumptive (small tax) (4%)(200c)</t>
  </si>
  <si>
    <t>Quarry license fees</t>
  </si>
  <si>
    <t>Royalties (other)</t>
  </si>
  <si>
    <t>Royalties Commercial Diamonds - Other (Agreements) (mineral mining)</t>
  </si>
  <si>
    <t>RURAL Business registration fees</t>
  </si>
  <si>
    <t>RURAL Presumptive tax (200c) for small taxpayers (4%)</t>
  </si>
  <si>
    <t>Scrap metals license fees</t>
  </si>
  <si>
    <t>Signature bonuses (mineral mining)</t>
  </si>
  <si>
    <t>Social contributions (mineral mining)</t>
  </si>
  <si>
    <t>Special tax on agricultural products</t>
  </si>
  <si>
    <t>Stumpage fees GoL share (FDA regulation 107-7 section 22b) (Forestry - FMCs)</t>
  </si>
  <si>
    <t>Support to higher education institutes (agriculture)</t>
  </si>
  <si>
    <t>Surface rental - Land in mineral exploration area $0.20/acre (mineral mining)</t>
  </si>
  <si>
    <t>Surface rental - Year 11-25 - Land in mining area $10.00/acre (mineral mining)</t>
  </si>
  <si>
    <t>Surface rental (agriculture)</t>
  </si>
  <si>
    <t>Timber Export license fee (FDA regulation 107-7 section 42c) (Forestry - FMCs)</t>
  </si>
  <si>
    <t>VEHICLE LICENSE PLATES</t>
  </si>
  <si>
    <t>Admin.Penalties on WH non-residents</t>
  </si>
  <si>
    <t>Admin.Penalties on WH Residents</t>
  </si>
  <si>
    <t>Admin. Penalties on Goods, Services, Excise, Licenses and other taxes</t>
  </si>
  <si>
    <t>Admin.Interest on Goods, Services, Excise, Licenses and other taxes</t>
  </si>
  <si>
    <t>Admin.Interest on Presumptive Tax</t>
  </si>
  <si>
    <t>Admin.Penalties on PIT</t>
  </si>
  <si>
    <t>Admin.Penalties on Presumptive Tax</t>
  </si>
  <si>
    <t>Class A license (mineral mining)</t>
  </si>
  <si>
    <t>CND - Other fees</t>
  </si>
  <si>
    <t>Contract administration fees (forestry - FMCs)</t>
  </si>
  <si>
    <t>EPA-OTHER FEES AND CHARGES</t>
  </si>
  <si>
    <t>Harbor dues foreign trade vessels (LRC 1801a)</t>
  </si>
  <si>
    <t>Harbor dues light house and navigational aid tax  (LRC 1801c)</t>
  </si>
  <si>
    <t>Import duties on rice</t>
  </si>
  <si>
    <t>LBR - Authorization to do business filing fee</t>
  </si>
  <si>
    <t>LME - Other fees and charges (Ministry of Lands, Mines and Energy)</t>
  </si>
  <si>
    <t>LME-EXPLORATION LICENSE FEES</t>
  </si>
  <si>
    <t>MPW - Prequalification permit A</t>
  </si>
  <si>
    <t>Other External Sources</t>
  </si>
  <si>
    <t>Other fees (Forestry - FMCs)</t>
  </si>
  <si>
    <t>Sales Tax on Services</t>
  </si>
  <si>
    <t>Support to higher education institutes (mineral mining)</t>
  </si>
  <si>
    <t>Transshipment fees</t>
  </si>
  <si>
    <t>Pd permit fees for Mini hydropower plant (1.2mw) in Compound 3 Grand Bassa</t>
  </si>
  <si>
    <t>Pd rewenal permit fees for operation Rubber factory plant and hydropower in Harbel</t>
  </si>
  <si>
    <t>Payment for permit fee for Chemical Importation License</t>
  </si>
  <si>
    <t>Payment for Temporary environmental permit for Matamba open pit project</t>
  </si>
  <si>
    <t>Pd an Environmental Project Brief for the operation of a Class B Sand Mining License</t>
  </si>
  <si>
    <t>Pd for class B Gold mining for ESIA permit for (2)cycle (2021-2023 and 2023-2025)</t>
  </si>
  <si>
    <t>Pd for permit fees (Renewal) for TSF operation (NLGM)</t>
  </si>
  <si>
    <t>Pd for permit fees for the Cultivation of Vegetables in Carreysburg</t>
  </si>
  <si>
    <t>Pd for permit fees for the Operation of (Logging)Tonglay Forest in Kongbor Dt,</t>
  </si>
  <si>
    <t>Pd for permit fees for the operation of a Class "B" heavy Mineral Mining License in Sangbalor</t>
  </si>
  <si>
    <t>Pd for Permit fees for the operation of a Community forest in Zuzohn Clan, Bassa Co</t>
  </si>
  <si>
    <t>Pd for Permit fees for the operation of Class B Mining License in Sangbalor</t>
  </si>
  <si>
    <t>Pd for permit fees for the operation of Ndablama underground Gold Mine</t>
  </si>
  <si>
    <t>Pd for permit fees for Weajue proposed underground Mine</t>
  </si>
  <si>
    <t>Pd for permit fess for Bonlah Blasting Vibration Complaint assessment Nimba Co.</t>
  </si>
  <si>
    <t>Pd for permit processing fees to drill five (5) wells around the County</t>
  </si>
  <si>
    <t xml:space="preserve">Pd for permit renewal fees for Rail operation Port operation, Quarry operation </t>
  </si>
  <si>
    <t xml:space="preserve">Pd for permit renewal fees for the operation of Waste Water affluent Discharge </t>
  </si>
  <si>
    <t>Pd permit fee (Renewal)for Gold Exploitation Underground (NLGM)</t>
  </si>
  <si>
    <t>Pd permit fee exploration western range DSO, ore extraction and WWT in Buchanan</t>
  </si>
  <si>
    <t>Pd permit fee for Ist Installment for the operation of a Community Forest in Nimba Co.</t>
  </si>
  <si>
    <t>Pd permit fee for license of importantion of agriculture chemical of rubber plantation</t>
  </si>
  <si>
    <t>Pd permit fee for operation of Heavy Fuel oil(HFO) at New Liberty Gold Mine</t>
  </si>
  <si>
    <t>Pd permit fee for the operation of 8,500 HAR of rubber plantation in Wela, Cinta Township.</t>
  </si>
  <si>
    <t>Pd permit fee for the operation of a class "B" Mining License for gold</t>
  </si>
  <si>
    <t>Pd permit fees for (2) rock quarries located in yekepa nimba and mianakon town,Grand Bassa County</t>
  </si>
  <si>
    <t>Pd permit fees for class "B" mining prospecting licensing</t>
  </si>
  <si>
    <t>Pd permit fees for Class B Miniral license for rock quarry</t>
  </si>
  <si>
    <t>Pd permit fees for class B sand mining prospecting licensing</t>
  </si>
  <si>
    <t>Pd permit fees for mining chemical importation license</t>
  </si>
  <si>
    <t>Pd permit fees for open pit Gold Exploition waste Rock Dump and Heavy and Light Duty workshop/Ndablama</t>
  </si>
  <si>
    <t>Pd permit fees for operation of cable exploration in Arthington</t>
  </si>
  <si>
    <t>Pd permit fees for operation of Class B iron ore tailing mining License in Grand Bassa</t>
  </si>
  <si>
    <t>Pd permit fees for rock quarry and class B sand mining prospecting licensing</t>
  </si>
  <si>
    <t>Pd permit fees for the (renewal) for the Cultivation</t>
  </si>
  <si>
    <t>Pd permit fees for the Ndablama undergroungd Gold project</t>
  </si>
  <si>
    <t>Pd permit fees for the operation of a (8.011) hectares oil plantation</t>
  </si>
  <si>
    <t>Pd permit fees for the operation of a Class B Iron Ore biling license</t>
  </si>
  <si>
    <t>Pd permit fees for the operation of a Rock Quarry in Ben's Town, Marshall City</t>
  </si>
  <si>
    <t>Pd permit fees for the operation of a rock Quarry in Yarsannoh, Nimba, County</t>
  </si>
  <si>
    <t>Pd permit fees for the operation of an Underground Mine in portal for Weajue-Grand Cape Mt</t>
  </si>
  <si>
    <t>Pd permit fees for the operation of mining retension pond,TSFII &amp; effluent Gold Mine</t>
  </si>
  <si>
    <t>Pd permit fees for the operation of mining underground Gold Mine</t>
  </si>
  <si>
    <t>Pd permit fees for the operation of rock mining in Grand Cape Mt. county</t>
  </si>
  <si>
    <t>Pd permit fees for the operation of rock quarry in Grand Cape Mt. county</t>
  </si>
  <si>
    <t xml:space="preserve">Pd renewal permit fee for Class "B Gold "mining and Exploitation Underground </t>
  </si>
  <si>
    <t xml:space="preserve">Pd rewenal  permit fees for Ndablama Gold Mine,Dewatering/ Sedimentation &amp; concert in Cape Mt. </t>
  </si>
  <si>
    <t>Pd rewenal permit fees for the operation of 200 acres farmland in Maher-Mouaclan, Bomi Co.</t>
  </si>
  <si>
    <t>Pd rewenal permit fees for the operation of logging cincession</t>
  </si>
  <si>
    <t>Pd rewenal permit fees for the operation of rock quarry</t>
  </si>
  <si>
    <t>Export fee</t>
  </si>
  <si>
    <t>Annual Contract Administration Fee</t>
  </si>
  <si>
    <t>Annual Coupe Inspection Fee</t>
  </si>
  <si>
    <t>Barcode Tag Fee</t>
  </si>
  <si>
    <t>Chain of Custody Registration Fee</t>
  </si>
  <si>
    <t>Stumpage Fee (Grouping)</t>
  </si>
  <si>
    <t>Waybill Sticker Fee</t>
  </si>
  <si>
    <t>License fee</t>
  </si>
  <si>
    <t>Annual Lease</t>
  </si>
  <si>
    <t xml:space="preserve"> Handling Payment</t>
  </si>
  <si>
    <t>Handling Charges</t>
  </si>
  <si>
    <t>Labour Gang</t>
  </si>
  <si>
    <t>Palm Oil Handling</t>
  </si>
  <si>
    <t>Stevedoring Levy</t>
  </si>
  <si>
    <t>Admin.Interest on WH non-residents</t>
  </si>
  <si>
    <t>Admin.Interest on WH Residents</t>
  </si>
  <si>
    <t xml:space="preserve"> WH (Res.) On Interest</t>
  </si>
  <si>
    <t>WH (Non-Res.) On Interest</t>
  </si>
  <si>
    <t>WH (non-Res.) on payments for services rendered</t>
  </si>
  <si>
    <t xml:space="preserve">WH (Res.) Of Income On Rubber Sales 4%  </t>
  </si>
  <si>
    <t xml:space="preserve">WH (Res.) on Interest, Dividends, Royalties, License Fees, and similar payments </t>
  </si>
  <si>
    <t>WH (RES.) ON PAYMENTS FOR SERV. RENDERED</t>
  </si>
  <si>
    <t>WH (Res.) on 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</si>
</sst>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 #,##0.00_ ;_ * \-#,##0.00_ ;_ * &quot;-&quot;??_ ;_ @_ "/>
    <numFmt numFmtId="165" formatCode="yyyy\-mm\-dd"/>
    <numFmt numFmtId="166" formatCode="0.0\ %"/>
    <numFmt numFmtId="167" formatCode="_ * #,##0_ ;_ * \-#,##0_ ;_ * &quot;-&quot;??_ ;_ @_ "/>
  </numFmts>
  <fonts count="74" x14ac:knownFonts="1">
    <font>
      <sz val="10.5"/>
      <color theme="1"/>
      <name val="Calibri"/>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1"/>
      <color theme="1"/>
      <name val="Franklin Gothic Book"/>
    </font>
    <font>
      <i/>
      <sz val="11"/>
      <color theme="1"/>
      <name val="Franklin Gothic Book"/>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style="medium">
        <color rgb="FF188FBB"/>
      </top>
      <bottom/>
      <diagonal/>
    </border>
    <border>
      <left/>
      <right/>
      <top style="thin">
        <color rgb="FF188FBB"/>
      </top>
      <bottom/>
      <diagonal/>
    </border>
    <border>
      <left/>
      <right/>
      <top style="thin">
        <color rgb="FF188FBB"/>
      </top>
      <bottom style="thin">
        <color rgb="FF188FBB"/>
      </bottom>
      <diagonal/>
    </border>
  </borders>
  <cellStyleXfs count="7">
    <xf numFmtId="0" fontId="0" fillId="0" borderId="0"/>
    <xf numFmtId="164"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cellStyleXfs>
  <cellXfs count="335">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13" fillId="0" borderId="0" xfId="3" applyFont="1" applyAlignment="1">
      <alignment horizontal="left" vertical="center"/>
    </xf>
    <xf numFmtId="0" fontId="15" fillId="0" borderId="0" xfId="3" applyFont="1" applyAlignment="1">
      <alignment vertical="center"/>
    </xf>
    <xf numFmtId="0" fontId="18" fillId="0" borderId="0" xfId="3" applyFont="1" applyAlignment="1">
      <alignment horizontal="left" vertical="center"/>
    </xf>
    <xf numFmtId="0" fontId="14" fillId="0" borderId="0" xfId="3" applyFont="1" applyAlignment="1">
      <alignment vertical="center"/>
    </xf>
    <xf numFmtId="0" fontId="17" fillId="0" borderId="0" xfId="3" applyFont="1" applyAlignment="1">
      <alignment vertical="center"/>
    </xf>
    <xf numFmtId="0" fontId="22" fillId="0" borderId="0" xfId="0" applyFont="1"/>
    <xf numFmtId="0" fontId="19" fillId="0" borderId="0" xfId="3" applyFont="1" applyAlignment="1">
      <alignment horizontal="left" vertical="center"/>
    </xf>
    <xf numFmtId="0" fontId="17" fillId="0" borderId="4" xfId="3" applyFont="1" applyBorder="1" applyAlignment="1">
      <alignment vertical="center"/>
    </xf>
    <xf numFmtId="0" fontId="24" fillId="0" borderId="0" xfId="0" applyFont="1"/>
    <xf numFmtId="0" fontId="16" fillId="0" borderId="0" xfId="3" applyFont="1" applyAlignment="1">
      <alignment vertical="center"/>
    </xf>
    <xf numFmtId="0" fontId="33" fillId="0" borderId="0" xfId="3" applyFont="1" applyAlignment="1">
      <alignment horizontal="left" vertical="center"/>
    </xf>
    <xf numFmtId="0" fontId="3" fillId="0" borderId="0" xfId="0" applyFont="1"/>
    <xf numFmtId="0" fontId="33" fillId="0" borderId="0" xfId="3" applyFont="1" applyAlignment="1">
      <alignment horizontal="right" vertical="center"/>
    </xf>
    <xf numFmtId="0" fontId="33" fillId="5" borderId="0" xfId="3" applyFont="1" applyFill="1" applyAlignment="1">
      <alignment horizontal="left" vertical="center"/>
    </xf>
    <xf numFmtId="0" fontId="24" fillId="5" borderId="0" xfId="3" applyFont="1" applyFill="1" applyAlignment="1">
      <alignment vertical="center"/>
    </xf>
    <xf numFmtId="0" fontId="39" fillId="5" borderId="0" xfId="2" applyFont="1" applyFill="1" applyBorder="1" applyAlignment="1"/>
    <xf numFmtId="0" fontId="30" fillId="4" borderId="34" xfId="3" applyFont="1" applyFill="1" applyBorder="1" applyAlignment="1">
      <alignment horizontal="left" vertical="center"/>
    </xf>
    <xf numFmtId="0" fontId="30" fillId="0" borderId="34" xfId="3" applyFont="1" applyBorder="1" applyAlignment="1">
      <alignment horizontal="left" vertical="center"/>
    </xf>
    <xf numFmtId="0" fontId="40" fillId="5"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39" xfId="3" applyFont="1" applyBorder="1" applyAlignment="1">
      <alignment horizontal="left" vertical="center"/>
    </xf>
    <xf numFmtId="0" fontId="43" fillId="0" borderId="39" xfId="3" applyFont="1" applyBorder="1" applyAlignment="1">
      <alignment horizontal="left" vertical="center"/>
    </xf>
    <xf numFmtId="0" fontId="34" fillId="0" borderId="39"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5" fillId="0" borderId="0" xfId="3" applyFont="1" applyAlignment="1">
      <alignment vertical="center"/>
    </xf>
    <xf numFmtId="0" fontId="34" fillId="0" borderId="0" xfId="3" applyFont="1" applyAlignment="1">
      <alignment horizontal="left" vertical="center"/>
    </xf>
    <xf numFmtId="0" fontId="33" fillId="0" borderId="0" xfId="0" applyFont="1"/>
    <xf numFmtId="0" fontId="34" fillId="6" borderId="0" xfId="3" applyFont="1" applyFill="1" applyAlignment="1">
      <alignment horizontal="left" vertical="center"/>
    </xf>
    <xf numFmtId="0" fontId="24" fillId="6" borderId="0" xfId="3" applyFont="1" applyFill="1" applyAlignment="1">
      <alignment horizontal="left" vertical="center"/>
    </xf>
    <xf numFmtId="0" fontId="33" fillId="6" borderId="0" xfId="3" applyFont="1" applyFill="1" applyAlignment="1">
      <alignment horizontal="left" vertical="center"/>
    </xf>
    <xf numFmtId="0" fontId="33" fillId="6" borderId="0" xfId="3" applyFont="1" applyFill="1" applyAlignment="1">
      <alignment vertical="center"/>
    </xf>
    <xf numFmtId="0" fontId="36" fillId="6" borderId="0" xfId="3" applyFont="1" applyFill="1" applyAlignment="1">
      <alignment vertical="center"/>
    </xf>
    <xf numFmtId="0" fontId="34" fillId="6" borderId="0" xfId="3" applyFont="1" applyFill="1" applyAlignment="1">
      <alignment vertical="center"/>
    </xf>
    <xf numFmtId="0" fontId="37" fillId="6" borderId="0" xfId="3" applyFont="1" applyFill="1" applyAlignment="1">
      <alignment horizontal="left" vertical="center"/>
    </xf>
    <xf numFmtId="0" fontId="34" fillId="6" borderId="0" xfId="3" applyFont="1" applyFill="1" applyAlignment="1">
      <alignment horizontal="left" vertical="center" wrapText="1" indent="2"/>
    </xf>
    <xf numFmtId="0" fontId="29" fillId="6" borderId="0" xfId="3" applyFont="1" applyFill="1" applyAlignment="1">
      <alignment vertical="center"/>
    </xf>
    <xf numFmtId="0" fontId="34" fillId="6" borderId="0" xfId="3" applyFont="1" applyFill="1" applyAlignment="1">
      <alignment vertical="center" wrapText="1"/>
    </xf>
    <xf numFmtId="0" fontId="37" fillId="6" borderId="0" xfId="3" applyFont="1" applyFill="1" applyAlignment="1">
      <alignment vertical="center"/>
    </xf>
    <xf numFmtId="0" fontId="24" fillId="6" borderId="0" xfId="3" applyFont="1" applyFill="1" applyAlignment="1">
      <alignment vertical="center"/>
    </xf>
    <xf numFmtId="0" fontId="30" fillId="6" borderId="0" xfId="3" applyFont="1" applyFill="1" applyAlignment="1">
      <alignment vertical="center"/>
    </xf>
    <xf numFmtId="0" fontId="35" fillId="6" borderId="0" xfId="3" applyFont="1" applyFill="1" applyAlignment="1">
      <alignment vertical="center"/>
    </xf>
    <xf numFmtId="0" fontId="37" fillId="6" borderId="0" xfId="3" applyFont="1" applyFill="1" applyAlignment="1">
      <alignment horizontal="left" vertical="center" indent="2"/>
    </xf>
    <xf numFmtId="0" fontId="40" fillId="7" borderId="34" xfId="3" applyFont="1" applyFill="1" applyBorder="1" applyAlignment="1">
      <alignment horizontal="left" vertical="center"/>
    </xf>
    <xf numFmtId="0" fontId="39" fillId="6" borderId="0" xfId="4" applyFont="1" applyFill="1" applyBorder="1" applyAlignment="1"/>
    <xf numFmtId="0" fontId="41" fillId="6" borderId="23" xfId="3" applyFont="1" applyFill="1" applyBorder="1" applyAlignment="1">
      <alignment vertical="center" wrapText="1"/>
    </xf>
    <xf numFmtId="0" fontId="43" fillId="6" borderId="24" xfId="3" applyFont="1" applyFill="1" applyBorder="1" applyAlignment="1">
      <alignment vertical="center" wrapText="1"/>
    </xf>
    <xf numFmtId="0" fontId="44" fillId="6" borderId="25" xfId="3" applyFont="1" applyFill="1" applyBorder="1" applyAlignment="1">
      <alignment vertical="center" wrapText="1"/>
    </xf>
    <xf numFmtId="0" fontId="41" fillId="6" borderId="26" xfId="3" applyFont="1" applyFill="1" applyBorder="1" applyAlignment="1">
      <alignment vertical="center" wrapText="1"/>
    </xf>
    <xf numFmtId="0" fontId="43" fillId="6" borderId="1" xfId="3" applyFont="1" applyFill="1" applyBorder="1" applyAlignment="1">
      <alignment vertical="center" wrapText="1"/>
    </xf>
    <xf numFmtId="0" fontId="43" fillId="6" borderId="27" xfId="3" applyFont="1" applyFill="1" applyBorder="1" applyAlignment="1">
      <alignment vertical="center" wrapText="1"/>
    </xf>
    <xf numFmtId="0" fontId="43" fillId="6" borderId="30" xfId="3" applyFont="1" applyFill="1" applyBorder="1" applyAlignment="1">
      <alignment vertical="center" wrapText="1"/>
    </xf>
    <xf numFmtId="0" fontId="43" fillId="6" borderId="0" xfId="3" applyFont="1" applyFill="1" applyAlignment="1">
      <alignment vertical="center" wrapText="1"/>
    </xf>
    <xf numFmtId="0" fontId="43" fillId="6" borderId="31" xfId="3" applyFont="1" applyFill="1" applyBorder="1" applyAlignment="1">
      <alignment vertical="center" wrapText="1"/>
    </xf>
    <xf numFmtId="0" fontId="44" fillId="6" borderId="30" xfId="3" applyFont="1" applyFill="1" applyBorder="1" applyAlignment="1">
      <alignment vertical="center" wrapText="1"/>
    </xf>
    <xf numFmtId="0" fontId="44" fillId="6" borderId="28" xfId="3" applyFont="1" applyFill="1" applyBorder="1" applyAlignment="1">
      <alignment vertical="center" wrapText="1"/>
    </xf>
    <xf numFmtId="0" fontId="43" fillId="6" borderId="20" xfId="3" applyFont="1" applyFill="1" applyBorder="1" applyAlignment="1">
      <alignment vertical="center" wrapText="1"/>
    </xf>
    <xf numFmtId="0" fontId="43" fillId="6" borderId="29" xfId="3" applyFont="1" applyFill="1" applyBorder="1" applyAlignment="1">
      <alignment vertical="center" wrapText="1"/>
    </xf>
    <xf numFmtId="0" fontId="40" fillId="0" borderId="0" xfId="3" applyFont="1" applyAlignment="1">
      <alignment horizontal="left" vertical="center"/>
    </xf>
    <xf numFmtId="0" fontId="35" fillId="0" borderId="9" xfId="3" applyFont="1" applyBorder="1" applyAlignment="1" applyProtection="1">
      <alignment vertical="center"/>
      <protection locked="0"/>
    </xf>
    <xf numFmtId="0" fontId="33" fillId="0" borderId="2" xfId="3" applyFont="1" applyBorder="1" applyAlignment="1">
      <alignment horizontal="left" vertical="center"/>
    </xf>
    <xf numFmtId="0" fontId="34" fillId="0" borderId="2" xfId="3" applyFont="1" applyBorder="1" applyAlignment="1">
      <alignment horizontal="left" vertical="center"/>
    </xf>
    <xf numFmtId="0" fontId="34" fillId="0" borderId="4" xfId="3" applyFont="1" applyBorder="1" applyAlignment="1" applyProtection="1">
      <alignment horizontal="left" vertical="center" indent="2"/>
      <protection locked="0"/>
    </xf>
    <xf numFmtId="0" fontId="43" fillId="4" borderId="6" xfId="3" applyFont="1" applyFill="1" applyBorder="1" applyAlignment="1">
      <alignment horizontal="left" vertical="center"/>
    </xf>
    <xf numFmtId="0" fontId="24" fillId="0" borderId="4" xfId="3" applyFont="1" applyBorder="1" applyAlignment="1" applyProtection="1">
      <alignment horizontal="left" vertical="center" indent="2"/>
      <protection locked="0"/>
    </xf>
    <xf numFmtId="0" fontId="34" fillId="0" borderId="5" xfId="3" applyFont="1" applyBorder="1" applyAlignment="1">
      <alignment vertical="center"/>
    </xf>
    <xf numFmtId="0" fontId="43" fillId="0" borderId="2" xfId="3" applyFont="1" applyBorder="1" applyAlignment="1">
      <alignment horizontal="left" vertical="center"/>
    </xf>
    <xf numFmtId="0" fontId="34" fillId="0" borderId="10" xfId="3" applyFont="1" applyBorder="1" applyAlignment="1">
      <alignment vertical="center"/>
    </xf>
    <xf numFmtId="0" fontId="43" fillId="4" borderId="11" xfId="3" applyFont="1" applyFill="1" applyBorder="1" applyAlignment="1">
      <alignment horizontal="left" vertical="center"/>
    </xf>
    <xf numFmtId="0" fontId="34" fillId="0" borderId="9" xfId="3" applyFont="1" applyBorder="1" applyAlignment="1" applyProtection="1">
      <alignment horizontal="left" vertical="center" indent="2"/>
      <protection locked="0"/>
    </xf>
    <xf numFmtId="0" fontId="33" fillId="2" borderId="16" xfId="3" applyFont="1" applyFill="1" applyBorder="1" applyAlignment="1">
      <alignment horizontal="left" vertical="center"/>
    </xf>
    <xf numFmtId="0" fontId="34" fillId="0" borderId="4" xfId="3" applyFont="1" applyBorder="1" applyAlignment="1" applyProtection="1">
      <alignment horizontal="left" vertical="center" wrapText="1" indent="2"/>
      <protection locked="0"/>
    </xf>
    <xf numFmtId="0" fontId="34" fillId="0" borderId="12" xfId="3" applyFont="1" applyBorder="1" applyAlignment="1" applyProtection="1">
      <alignment horizontal="left" vertical="center" wrapText="1" indent="2"/>
      <protection locked="0"/>
    </xf>
    <xf numFmtId="0" fontId="43" fillId="0" borderId="1" xfId="3" applyFont="1" applyBorder="1" applyAlignment="1">
      <alignment horizontal="left" vertical="center"/>
    </xf>
    <xf numFmtId="0" fontId="43" fillId="4" borderId="1" xfId="3" applyFont="1" applyFill="1" applyBorder="1" applyAlignment="1">
      <alignment horizontal="left" vertical="center"/>
    </xf>
    <xf numFmtId="0" fontId="43" fillId="4" borderId="0" xfId="3" applyFont="1" applyFill="1" applyAlignment="1">
      <alignment horizontal="left" vertical="center"/>
    </xf>
    <xf numFmtId="0" fontId="43" fillId="0" borderId="12" xfId="3" applyFont="1" applyBorder="1" applyAlignment="1">
      <alignment horizontal="left" vertical="center"/>
    </xf>
    <xf numFmtId="0" fontId="43" fillId="4" borderId="13" xfId="3" applyFont="1" applyFill="1" applyBorder="1" applyAlignment="1">
      <alignment horizontal="left" vertical="center"/>
    </xf>
    <xf numFmtId="0" fontId="43" fillId="0" borderId="11" xfId="3" applyFont="1" applyBorder="1" applyAlignment="1">
      <alignment horizontal="left" vertical="center"/>
    </xf>
    <xf numFmtId="0" fontId="47" fillId="4" borderId="2" xfId="3" applyFont="1" applyFill="1" applyBorder="1" applyAlignment="1">
      <alignment vertical="center"/>
    </xf>
    <xf numFmtId="0" fontId="33" fillId="0" borderId="22" xfId="3" applyFont="1" applyBorder="1" applyAlignment="1">
      <alignment horizontal="left" vertical="center"/>
    </xf>
    <xf numFmtId="0" fontId="33" fillId="0" borderId="16" xfId="3" applyFont="1" applyBorder="1" applyAlignment="1">
      <alignment horizontal="left" vertical="center"/>
    </xf>
    <xf numFmtId="0" fontId="34" fillId="0" borderId="0" xfId="3" applyFont="1" applyAlignment="1">
      <alignment horizontal="left" vertical="center" indent="1"/>
    </xf>
    <xf numFmtId="0" fontId="47" fillId="4" borderId="35" xfId="3" applyFont="1" applyFill="1" applyBorder="1" applyAlignment="1">
      <alignment vertical="center"/>
    </xf>
    <xf numFmtId="0" fontId="34" fillId="0" borderId="2" xfId="3" applyFont="1" applyBorder="1" applyAlignment="1">
      <alignment horizontal="left" vertical="center" indent="1"/>
    </xf>
    <xf numFmtId="0" fontId="47" fillId="4" borderId="0" xfId="3" applyFont="1" applyFill="1" applyAlignment="1">
      <alignment vertical="center"/>
    </xf>
    <xf numFmtId="0" fontId="34" fillId="0" borderId="4" xfId="3" applyFont="1" applyBorder="1" applyAlignment="1" applyProtection="1">
      <alignment horizontal="left" vertical="center" indent="4"/>
      <protection locked="0"/>
    </xf>
    <xf numFmtId="0" fontId="34" fillId="0" borderId="4" xfId="3" applyFont="1" applyBorder="1" applyAlignment="1" applyProtection="1">
      <alignment horizontal="left" vertical="center" indent="6"/>
      <protection locked="0"/>
    </xf>
    <xf numFmtId="0" fontId="43" fillId="0" borderId="38" xfId="3" applyFont="1" applyBorder="1" applyAlignment="1">
      <alignment horizontal="left" vertical="center"/>
    </xf>
    <xf numFmtId="0" fontId="43" fillId="4" borderId="20"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Alignment="1" applyProtection="1">
      <alignment horizontal="left" vertical="center" indent="4"/>
      <protection locked="0"/>
    </xf>
    <xf numFmtId="10" fontId="34" fillId="0" borderId="5" xfId="3" applyNumberFormat="1" applyFont="1" applyBorder="1" applyAlignment="1">
      <alignment horizontal="left" vertical="center"/>
    </xf>
    <xf numFmtId="0" fontId="43" fillId="0" borderId="6" xfId="3" applyFont="1" applyBorder="1" applyAlignment="1">
      <alignment horizontal="left" vertical="center"/>
    </xf>
    <xf numFmtId="0" fontId="35" fillId="0" borderId="22" xfId="3" applyFont="1" applyBorder="1" applyAlignment="1" applyProtection="1">
      <alignment vertical="center"/>
      <protection locked="0"/>
    </xf>
    <xf numFmtId="0" fontId="41" fillId="0" borderId="16" xfId="3" applyFont="1" applyBorder="1" applyAlignment="1">
      <alignment horizontal="left" vertical="center"/>
    </xf>
    <xf numFmtId="0" fontId="49" fillId="0" borderId="16" xfId="3" applyFont="1" applyBorder="1" applyAlignment="1">
      <alignment vertical="center"/>
    </xf>
    <xf numFmtId="0" fontId="34" fillId="0" borderId="9" xfId="3" applyFont="1" applyBorder="1" applyAlignment="1" applyProtection="1">
      <alignment vertical="center"/>
      <protection locked="0"/>
    </xf>
    <xf numFmtId="0" fontId="34" fillId="7" borderId="5" xfId="3" applyFont="1" applyFill="1" applyBorder="1" applyAlignment="1">
      <alignment vertical="center"/>
    </xf>
    <xf numFmtId="165" fontId="34" fillId="7" borderId="5" xfId="3" applyNumberFormat="1" applyFont="1" applyFill="1" applyBorder="1" applyAlignment="1">
      <alignment vertical="center"/>
    </xf>
    <xf numFmtId="0" fontId="34" fillId="7" borderId="0" xfId="3" applyFont="1" applyFill="1" applyAlignment="1">
      <alignment vertical="center"/>
    </xf>
    <xf numFmtId="165" fontId="34" fillId="7" borderId="0" xfId="3" applyNumberFormat="1" applyFont="1" applyFill="1" applyAlignment="1">
      <alignment vertical="center"/>
    </xf>
    <xf numFmtId="0" fontId="39" fillId="7" borderId="2" xfId="4" applyFont="1" applyFill="1" applyBorder="1" applyAlignment="1">
      <alignment vertical="center"/>
    </xf>
    <xf numFmtId="0" fontId="34" fillId="7" borderId="35" xfId="3" applyFont="1" applyFill="1" applyBorder="1" applyAlignment="1">
      <alignment vertical="center" wrapText="1"/>
    </xf>
    <xf numFmtId="0" fontId="34" fillId="7" borderId="1" xfId="3" applyFont="1" applyFill="1" applyBorder="1" applyAlignment="1">
      <alignment vertical="center"/>
    </xf>
    <xf numFmtId="0" fontId="16" fillId="6" borderId="0" xfId="3" applyFont="1" applyFill="1" applyAlignment="1">
      <alignment vertical="center"/>
    </xf>
    <xf numFmtId="0" fontId="35" fillId="0" borderId="2" xfId="3" applyFont="1" applyBorder="1" applyAlignment="1" applyProtection="1">
      <alignment vertical="center"/>
      <protection locked="0"/>
    </xf>
    <xf numFmtId="0" fontId="41" fillId="0" borderId="2" xfId="3" applyFont="1" applyBorder="1" applyAlignment="1">
      <alignment horizontal="left" vertical="center"/>
    </xf>
    <xf numFmtId="10" fontId="49" fillId="0" borderId="2" xfId="3" applyNumberFormat="1" applyFont="1" applyBorder="1" applyAlignment="1">
      <alignment vertical="center"/>
    </xf>
    <xf numFmtId="0" fontId="34" fillId="0" borderId="9" xfId="3" applyFont="1" applyBorder="1" applyAlignment="1" applyProtection="1">
      <alignment horizontal="left" vertical="center" indent="4"/>
      <protection locked="0"/>
    </xf>
    <xf numFmtId="0" fontId="34" fillId="7" borderId="2" xfId="3" applyFont="1" applyFill="1" applyBorder="1" applyAlignment="1">
      <alignment vertical="center"/>
    </xf>
    <xf numFmtId="0" fontId="43" fillId="4" borderId="2" xfId="3" applyFont="1" applyFill="1" applyBorder="1" applyAlignment="1">
      <alignment horizontal="left" vertical="center"/>
    </xf>
    <xf numFmtId="0" fontId="53" fillId="0" borderId="0" xfId="2" applyFont="1" applyFill="1"/>
    <xf numFmtId="0" fontId="24" fillId="0" borderId="0" xfId="3" applyFont="1" applyAlignment="1">
      <alignment horizontal="left" vertical="center"/>
    </xf>
    <xf numFmtId="0" fontId="28" fillId="0" borderId="23" xfId="2" applyFont="1" applyFill="1" applyBorder="1" applyAlignment="1">
      <alignment horizontal="left" vertical="center" wrapText="1"/>
    </xf>
    <xf numFmtId="0" fontId="34" fillId="0" borderId="23" xfId="3" applyFont="1" applyBorder="1" applyAlignment="1">
      <alignment vertical="center" wrapText="1"/>
    </xf>
    <xf numFmtId="0" fontId="33" fillId="4" borderId="23" xfId="3" applyFont="1" applyFill="1" applyBorder="1" applyAlignment="1">
      <alignment horizontal="left" vertical="center"/>
    </xf>
    <xf numFmtId="0" fontId="34" fillId="0" borderId="24" xfId="3" applyFont="1" applyBorder="1" applyAlignment="1">
      <alignment horizontal="left" vertical="center" indent="1"/>
    </xf>
    <xf numFmtId="0" fontId="34" fillId="0" borderId="24" xfId="3" applyFont="1" applyBorder="1" applyAlignment="1">
      <alignment vertical="center" wrapText="1"/>
    </xf>
    <xf numFmtId="0" fontId="33" fillId="4" borderId="24" xfId="3" applyFont="1" applyFill="1" applyBorder="1" applyAlignment="1">
      <alignment horizontal="left" vertical="center"/>
    </xf>
    <xf numFmtId="0" fontId="34" fillId="0" borderId="24" xfId="3" applyFont="1" applyBorder="1" applyAlignment="1">
      <alignment horizontal="left" vertical="center" indent="3"/>
    </xf>
    <xf numFmtId="0" fontId="34" fillId="0" borderId="25" xfId="3" applyFont="1" applyBorder="1" applyAlignment="1">
      <alignment horizontal="left" vertical="center" indent="3"/>
    </xf>
    <xf numFmtId="0" fontId="33" fillId="4" borderId="25" xfId="3" applyFont="1" applyFill="1" applyBorder="1" applyAlignment="1">
      <alignment horizontal="left" vertical="center"/>
    </xf>
    <xf numFmtId="0" fontId="33" fillId="0" borderId="31" xfId="3" applyFont="1" applyBorder="1" applyAlignment="1">
      <alignment horizontal="left" vertical="center"/>
    </xf>
    <xf numFmtId="0" fontId="34" fillId="0" borderId="0" xfId="3" applyFont="1" applyAlignment="1">
      <alignment horizontal="left" vertical="center" indent="5"/>
    </xf>
    <xf numFmtId="0" fontId="33" fillId="0" borderId="24" xfId="3" applyFont="1" applyBorder="1" applyAlignment="1">
      <alignment horizontal="left" vertical="center"/>
    </xf>
    <xf numFmtId="0" fontId="34" fillId="0" borderId="30" xfId="3" applyFont="1" applyBorder="1" applyAlignment="1">
      <alignment horizontal="left" vertical="center" indent="5"/>
    </xf>
    <xf numFmtId="0" fontId="34" fillId="0" borderId="30" xfId="3" applyFont="1" applyBorder="1" applyAlignment="1">
      <alignment horizontal="left" vertical="center" indent="1"/>
    </xf>
    <xf numFmtId="0" fontId="34" fillId="0" borderId="37" xfId="3" applyFont="1" applyBorder="1" applyAlignment="1">
      <alignment horizontal="left" vertical="center"/>
    </xf>
    <xf numFmtId="0" fontId="33" fillId="0" borderId="37" xfId="3" applyFont="1" applyBorder="1" applyAlignment="1">
      <alignment horizontal="left" vertical="center"/>
    </xf>
    <xf numFmtId="0" fontId="37" fillId="0" borderId="23" xfId="3" applyFont="1" applyBorder="1" applyAlignment="1">
      <alignment vertical="center"/>
    </xf>
    <xf numFmtId="0" fontId="34" fillId="0" borderId="25" xfId="3" applyFont="1" applyBorder="1" applyAlignment="1">
      <alignment horizontal="left" vertical="center" indent="1"/>
    </xf>
    <xf numFmtId="0" fontId="33" fillId="0" borderId="23" xfId="3" applyFont="1" applyBorder="1" applyAlignment="1">
      <alignment vertical="center"/>
    </xf>
    <xf numFmtId="0" fontId="34" fillId="0" borderId="24" xfId="3" applyFont="1" applyBorder="1" applyAlignment="1">
      <alignment horizontal="left" vertical="center" wrapText="1" indent="1"/>
    </xf>
    <xf numFmtId="0" fontId="34" fillId="0" borderId="24" xfId="3" applyFont="1" applyBorder="1" applyAlignment="1">
      <alignment horizontal="left" vertical="center" wrapText="1" indent="3"/>
    </xf>
    <xf numFmtId="0" fontId="34" fillId="0" borderId="25" xfId="3" applyFont="1" applyBorder="1" applyAlignment="1">
      <alignment horizontal="left" vertical="center" wrapText="1" indent="3"/>
    </xf>
    <xf numFmtId="0" fontId="34" fillId="0" borderId="25" xfId="3" applyFont="1" applyBorder="1" applyAlignment="1">
      <alignment horizontal="left" vertical="center" wrapText="1" indent="1"/>
    </xf>
    <xf numFmtId="0" fontId="24" fillId="0" borderId="23" xfId="3" applyFont="1" applyBorder="1" applyAlignment="1">
      <alignment vertical="center"/>
    </xf>
    <xf numFmtId="0" fontId="36" fillId="0" borderId="24" xfId="2" applyFont="1" applyFill="1" applyBorder="1" applyAlignment="1">
      <alignment horizontal="left" vertical="center" wrapText="1" indent="1"/>
    </xf>
    <xf numFmtId="0" fontId="36" fillId="0" borderId="25" xfId="2" applyFont="1" applyFill="1" applyBorder="1" applyAlignment="1">
      <alignment horizontal="left" vertical="center" wrapText="1" indent="1"/>
    </xf>
    <xf numFmtId="166" fontId="34" fillId="0" borderId="25" xfId="6" applyNumberFormat="1" applyFont="1" applyFill="1" applyBorder="1" applyAlignment="1">
      <alignment vertical="center" wrapText="1"/>
    </xf>
    <xf numFmtId="0" fontId="34" fillId="0" borderId="25" xfId="3" applyFont="1" applyBorder="1" applyAlignment="1">
      <alignment vertical="center" wrapText="1"/>
    </xf>
    <xf numFmtId="0" fontId="36" fillId="0" borderId="24" xfId="2" applyFont="1" applyFill="1" applyBorder="1" applyAlignment="1">
      <alignment horizontal="left" vertical="center" wrapText="1" indent="3"/>
    </xf>
    <xf numFmtId="0" fontId="36" fillId="0" borderId="25" xfId="2" applyFont="1" applyFill="1" applyBorder="1" applyAlignment="1">
      <alignment horizontal="left" vertical="center" wrapText="1" indent="3"/>
    </xf>
    <xf numFmtId="0" fontId="33" fillId="0" borderId="20" xfId="3" applyFont="1" applyBorder="1" applyAlignment="1">
      <alignment horizontal="left" vertical="center"/>
    </xf>
    <xf numFmtId="0" fontId="34" fillId="5" borderId="23" xfId="3" applyFont="1" applyFill="1" applyBorder="1" applyAlignment="1">
      <alignment vertical="center" wrapText="1"/>
    </xf>
    <xf numFmtId="0" fontId="24" fillId="5" borderId="23" xfId="3" applyFont="1" applyFill="1" applyBorder="1" applyAlignment="1">
      <alignment vertical="center"/>
    </xf>
    <xf numFmtId="0" fontId="36" fillId="0" borderId="24" xfId="2" applyFont="1" applyFill="1" applyBorder="1" applyAlignment="1">
      <alignment horizontal="left" vertical="center" wrapText="1"/>
    </xf>
    <xf numFmtId="0" fontId="34" fillId="0" borderId="0" xfId="3" applyFont="1" applyAlignment="1">
      <alignment vertical="center" wrapText="1"/>
    </xf>
    <xf numFmtId="0" fontId="24" fillId="0" borderId="2" xfId="3" applyFont="1" applyBorder="1" applyAlignment="1">
      <alignment vertical="center"/>
    </xf>
    <xf numFmtId="0" fontId="34" fillId="0" borderId="2" xfId="3" applyFont="1" applyBorder="1" applyAlignment="1">
      <alignment vertical="center" wrapText="1"/>
    </xf>
    <xf numFmtId="0" fontId="34" fillId="7" borderId="24" xfId="3" applyFont="1" applyFill="1" applyBorder="1" applyAlignment="1">
      <alignment vertical="center" wrapText="1"/>
    </xf>
    <xf numFmtId="0" fontId="34" fillId="7" borderId="25" xfId="3" applyFont="1" applyFill="1" applyBorder="1" applyAlignment="1">
      <alignment vertical="center" wrapText="1"/>
    </xf>
    <xf numFmtId="0" fontId="36" fillId="7" borderId="25" xfId="4" applyFont="1" applyFill="1" applyBorder="1" applyAlignment="1">
      <alignment vertical="center"/>
    </xf>
    <xf numFmtId="0" fontId="34" fillId="7" borderId="24" xfId="3" applyFont="1" applyFill="1" applyBorder="1" applyAlignment="1">
      <alignment horizontal="left" vertical="center" wrapText="1" indent="3"/>
    </xf>
    <xf numFmtId="0" fontId="24" fillId="7" borderId="25" xfId="3" applyFont="1" applyFill="1" applyBorder="1" applyAlignment="1">
      <alignment vertical="center"/>
    </xf>
    <xf numFmtId="0" fontId="55" fillId="0" borderId="0" xfId="3" applyFont="1" applyAlignment="1">
      <alignment horizontal="left" vertical="center"/>
    </xf>
    <xf numFmtId="0" fontId="56" fillId="0" borderId="0" xfId="3" applyFont="1" applyAlignment="1">
      <alignment vertical="center"/>
    </xf>
    <xf numFmtId="0" fontId="43" fillId="0" borderId="0" xfId="3" applyFont="1" applyAlignment="1">
      <alignment vertical="center"/>
    </xf>
    <xf numFmtId="164" fontId="43" fillId="0" borderId="0" xfId="1" applyFont="1" applyFill="1" applyAlignment="1">
      <alignment horizontal="left" vertical="center"/>
    </xf>
    <xf numFmtId="167" fontId="43" fillId="0" borderId="0" xfId="1" applyNumberFormat="1" applyFont="1" applyFill="1" applyAlignment="1">
      <alignment horizontal="left" vertical="center"/>
    </xf>
    <xf numFmtId="0" fontId="43" fillId="8" borderId="28" xfId="3" applyFont="1" applyFill="1" applyBorder="1" applyAlignment="1">
      <alignment vertical="center"/>
    </xf>
    <xf numFmtId="0" fontId="43" fillId="6" borderId="20" xfId="3" applyFont="1" applyFill="1" applyBorder="1" applyAlignment="1">
      <alignment vertical="center"/>
    </xf>
    <xf numFmtId="0" fontId="43" fillId="8" borderId="29" xfId="3" applyFont="1" applyFill="1" applyBorder="1" applyAlignment="1">
      <alignment vertical="center"/>
    </xf>
    <xf numFmtId="0" fontId="26" fillId="6" borderId="0" xfId="0" applyFont="1" applyFill="1" applyAlignment="1">
      <alignment vertical="center"/>
    </xf>
    <xf numFmtId="167" fontId="33" fillId="0" borderId="0" xfId="1" applyNumberFormat="1" applyFont="1"/>
    <xf numFmtId="0" fontId="43" fillId="0" borderId="0" xfId="0" applyFont="1"/>
    <xf numFmtId="164" fontId="33" fillId="0" borderId="0" xfId="1" applyFont="1"/>
    <xf numFmtId="0" fontId="55" fillId="0" borderId="32" xfId="0" applyFont="1" applyBorder="1"/>
    <xf numFmtId="0" fontId="55" fillId="0" borderId="16" xfId="0" applyFont="1" applyBorder="1"/>
    <xf numFmtId="164" fontId="55" fillId="0" borderId="33" xfId="1" applyFont="1" applyBorder="1"/>
    <xf numFmtId="0" fontId="59" fillId="0" borderId="0" xfId="5" applyFont="1"/>
    <xf numFmtId="0" fontId="55" fillId="3" borderId="2" xfId="0" applyFont="1" applyFill="1" applyBorder="1" applyAlignment="1">
      <alignment vertical="center"/>
    </xf>
    <xf numFmtId="0" fontId="33" fillId="0" borderId="0" xfId="3" applyFont="1" applyAlignment="1">
      <alignment vertical="center"/>
    </xf>
    <xf numFmtId="0" fontId="59" fillId="0" borderId="0" xfId="5" applyNumberFormat="1" applyFont="1"/>
    <xf numFmtId="164" fontId="33" fillId="0" borderId="0" xfId="0" applyNumberFormat="1" applyFont="1"/>
    <xf numFmtId="0" fontId="43" fillId="6" borderId="0" xfId="3" applyFont="1" applyFill="1" applyAlignment="1">
      <alignment horizontal="left" vertical="center" indent="1"/>
    </xf>
    <xf numFmtId="0" fontId="43" fillId="6" borderId="0" xfId="3" applyFont="1" applyFill="1" applyAlignment="1">
      <alignment horizontal="left" vertical="center"/>
    </xf>
    <xf numFmtId="164" fontId="43" fillId="6" borderId="0" xfId="1" applyFont="1" applyFill="1" applyBorder="1" applyAlignment="1">
      <alignment horizontal="left" vertical="center"/>
    </xf>
    <xf numFmtId="0" fontId="44" fillId="0" borderId="0" xfId="3" applyFont="1" applyAlignment="1">
      <alignment horizontal="left" vertical="center"/>
    </xf>
    <xf numFmtId="0" fontId="55" fillId="6" borderId="0" xfId="0" applyFont="1" applyFill="1" applyAlignment="1">
      <alignment vertical="center"/>
    </xf>
    <xf numFmtId="0" fontId="61" fillId="0" borderId="0" xfId="3" applyFont="1" applyAlignment="1">
      <alignment horizontal="left" vertical="center"/>
    </xf>
    <xf numFmtId="0" fontId="61" fillId="0" borderId="0" xfId="3" applyFont="1" applyAlignment="1">
      <alignment vertical="center"/>
    </xf>
    <xf numFmtId="0" fontId="61" fillId="0" borderId="0" xfId="3" quotePrefix="1" applyFont="1" applyAlignment="1">
      <alignment horizontal="left" vertical="center"/>
    </xf>
    <xf numFmtId="0" fontId="5" fillId="0" borderId="14" xfId="0" applyFont="1" applyBorder="1"/>
    <xf numFmtId="0" fontId="5" fillId="0" borderId="15" xfId="0" applyFont="1" applyBorder="1"/>
    <xf numFmtId="0" fontId="33" fillId="7" borderId="0" xfId="3" applyFont="1" applyFill="1" applyAlignment="1">
      <alignment horizontal="right" vertical="center"/>
    </xf>
    <xf numFmtId="0" fontId="2" fillId="0" borderId="0" xfId="3" applyFont="1" applyAlignment="1">
      <alignment horizontal="left" vertical="center"/>
    </xf>
    <xf numFmtId="0" fontId="33" fillId="0" borderId="24" xfId="3" applyFont="1" applyBorder="1" applyAlignment="1">
      <alignment vertical="center"/>
    </xf>
    <xf numFmtId="0" fontId="36" fillId="0" borderId="25" xfId="2" applyFont="1" applyFill="1" applyBorder="1" applyAlignment="1">
      <alignment horizontal="left" vertical="center" wrapText="1" indent="2"/>
    </xf>
    <xf numFmtId="0" fontId="36" fillId="0" borderId="23" xfId="2" applyFont="1" applyFill="1" applyBorder="1" applyAlignment="1">
      <alignment horizontal="left" vertical="center" wrapText="1" indent="2"/>
    </xf>
    <xf numFmtId="0" fontId="33" fillId="0" borderId="1" xfId="3" applyFont="1" applyBorder="1" applyAlignment="1">
      <alignment horizontal="left" vertical="center"/>
    </xf>
    <xf numFmtId="0" fontId="34" fillId="7" borderId="25"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Border="1" applyAlignment="1">
      <alignment vertical="center"/>
    </xf>
    <xf numFmtId="0" fontId="34" fillId="0" borderId="2" xfId="3" applyFont="1" applyBorder="1" applyAlignment="1" applyProtection="1">
      <alignment horizontal="left" vertical="center" indent="4"/>
      <protection locked="0"/>
    </xf>
    <xf numFmtId="0" fontId="28" fillId="0" borderId="36" xfId="2" applyFont="1" applyFill="1" applyBorder="1" applyAlignment="1" applyProtection="1">
      <alignment vertical="center"/>
      <protection locked="0"/>
    </xf>
    <xf numFmtId="0" fontId="16" fillId="0" borderId="0" xfId="3" applyFont="1" applyAlignment="1" applyProtection="1">
      <alignment vertical="center"/>
      <protection locked="0"/>
    </xf>
    <xf numFmtId="0" fontId="67" fillId="0" borderId="2" xfId="3" applyFont="1" applyBorder="1" applyAlignment="1" applyProtection="1">
      <alignment horizontal="left" vertical="center"/>
      <protection locked="0"/>
    </xf>
    <xf numFmtId="0" fontId="68" fillId="0" borderId="2" xfId="3" applyFont="1" applyBorder="1" applyAlignment="1">
      <alignment horizontal="left" vertical="center"/>
    </xf>
    <xf numFmtId="0" fontId="67" fillId="0" borderId="2" xfId="3" applyFont="1" applyBorder="1" applyAlignment="1">
      <alignment horizontal="left" vertical="center"/>
    </xf>
    <xf numFmtId="0" fontId="69" fillId="0" borderId="2" xfId="3" applyFont="1" applyBorder="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4" fillId="0" borderId="0" xfId="3" applyFont="1" applyAlignment="1">
      <alignment horizontal="left" vertical="center" wrapText="1" indent="3"/>
    </xf>
    <xf numFmtId="164" fontId="33" fillId="0" borderId="0" xfId="1" applyFont="1" applyFill="1" applyAlignment="1">
      <alignment horizontal="left" vertical="center"/>
    </xf>
    <xf numFmtId="0" fontId="1" fillId="0" borderId="0" xfId="3" applyFont="1" applyAlignment="1">
      <alignment horizontal="left" vertical="center"/>
    </xf>
    <xf numFmtId="0" fontId="70" fillId="0" borderId="24" xfId="2" applyFont="1" applyFill="1" applyBorder="1" applyAlignment="1">
      <alignment horizontal="left" vertical="center" wrapText="1"/>
    </xf>
    <xf numFmtId="0" fontId="30" fillId="4" borderId="34" xfId="3" applyFont="1" applyFill="1" applyBorder="1" applyAlignment="1">
      <alignment horizontal="left" vertical="center" wrapText="1"/>
    </xf>
    <xf numFmtId="0" fontId="24" fillId="0" borderId="41" xfId="3" applyFont="1" applyBorder="1" applyAlignment="1">
      <alignment vertical="center"/>
    </xf>
    <xf numFmtId="2" fontId="34" fillId="0" borderId="25" xfId="3" applyNumberFormat="1" applyFont="1" applyBorder="1" applyAlignment="1">
      <alignment vertical="center"/>
    </xf>
    <xf numFmtId="0" fontId="71" fillId="0" borderId="32" xfId="0" applyFont="1" applyBorder="1"/>
    <xf numFmtId="43" fontId="33" fillId="0" borderId="0" xfId="0" applyNumberFormat="1" applyFont="1"/>
    <xf numFmtId="0" fontId="55" fillId="0" borderId="0" xfId="0" applyFont="1"/>
    <xf numFmtId="164" fontId="55" fillId="0" borderId="0" xfId="1" applyFont="1" applyBorder="1"/>
    <xf numFmtId="167" fontId="22" fillId="0" borderId="0" xfId="0" applyNumberFormat="1" applyFont="1"/>
    <xf numFmtId="43" fontId="22" fillId="0" borderId="0" xfId="0" applyNumberFormat="1" applyFont="1"/>
    <xf numFmtId="0" fontId="0" fillId="0" borderId="0" xfId="0" applyAlignment="1">
      <alignment horizontal="left"/>
    </xf>
    <xf numFmtId="0" fontId="1" fillId="6" borderId="45" xfId="0" applyFont="1" applyFill="1" applyBorder="1" applyAlignment="1">
      <alignment horizontal="center"/>
    </xf>
    <xf numFmtId="0" fontId="1" fillId="0" borderId="46" xfId="0" applyFont="1" applyBorder="1" applyAlignment="1">
      <alignment horizontal="center"/>
    </xf>
    <xf numFmtId="0" fontId="1" fillId="6" borderId="46" xfId="0" applyFont="1" applyFill="1" applyBorder="1" applyAlignment="1">
      <alignment horizontal="center"/>
    </xf>
    <xf numFmtId="0" fontId="1" fillId="0" borderId="47" xfId="0" applyFont="1" applyBorder="1" applyAlignment="1">
      <alignment horizontal="center"/>
    </xf>
    <xf numFmtId="0" fontId="1" fillId="6" borderId="46" xfId="0" applyFont="1" applyFill="1" applyBorder="1" applyAlignment="1">
      <alignment horizontal="left"/>
    </xf>
    <xf numFmtId="0" fontId="1" fillId="0" borderId="46" xfId="0" applyFont="1" applyBorder="1" applyAlignment="1">
      <alignment horizontal="left"/>
    </xf>
    <xf numFmtId="0" fontId="1" fillId="0" borderId="47" xfId="0" applyFont="1" applyBorder="1" applyAlignment="1">
      <alignment horizontal="left"/>
    </xf>
    <xf numFmtId="0" fontId="1" fillId="6" borderId="45" xfId="3" applyFont="1" applyFill="1" applyBorder="1" applyAlignment="1">
      <alignment horizontal="left" vertical="center"/>
    </xf>
    <xf numFmtId="0" fontId="1" fillId="0" borderId="46" xfId="3" applyFont="1" applyBorder="1" applyAlignment="1">
      <alignment horizontal="left" vertical="center"/>
    </xf>
    <xf numFmtId="0" fontId="1" fillId="6" borderId="46" xfId="3" applyFont="1" applyFill="1" applyBorder="1" applyAlignment="1">
      <alignment horizontal="left" vertical="center"/>
    </xf>
    <xf numFmtId="0" fontId="1" fillId="0" borderId="47" xfId="3" applyFont="1" applyBorder="1" applyAlignment="1">
      <alignment horizontal="left" vertical="center"/>
    </xf>
    <xf numFmtId="0" fontId="1" fillId="6" borderId="46" xfId="0" applyFont="1" applyFill="1" applyBorder="1"/>
    <xf numFmtId="0" fontId="1" fillId="0" borderId="46" xfId="0" applyFont="1" applyBorder="1"/>
    <xf numFmtId="0" fontId="1" fillId="0" borderId="47" xfId="0" applyFont="1" applyBorder="1"/>
    <xf numFmtId="0" fontId="72" fillId="0" borderId="0" xfId="3" applyFont="1" applyAlignment="1">
      <alignment horizontal="left" vertical="center"/>
    </xf>
    <xf numFmtId="0" fontId="73" fillId="0" borderId="0" xfId="3" applyFont="1" applyAlignment="1">
      <alignment horizontal="left" vertical="center"/>
    </xf>
    <xf numFmtId="0" fontId="1" fillId="0" borderId="0" xfId="0" applyFont="1"/>
    <xf numFmtId="167" fontId="73" fillId="0" borderId="0" xfId="1" applyNumberFormat="1" applyFont="1" applyFill="1" applyAlignment="1">
      <alignment horizontal="left" vertical="center"/>
    </xf>
    <xf numFmtId="167" fontId="1" fillId="0" borderId="0" xfId="1" applyNumberFormat="1" applyFont="1"/>
    <xf numFmtId="165" fontId="7" fillId="7" borderId="20" xfId="2" applyNumberFormat="1" applyFill="1" applyBorder="1" applyAlignment="1">
      <alignment vertical="center"/>
    </xf>
    <xf numFmtId="0" fontId="7" fillId="7" borderId="0" xfId="2" applyFill="1"/>
    <xf numFmtId="164" fontId="34" fillId="7" borderId="0" xfId="1" applyFont="1" applyFill="1" applyBorder="1" applyAlignment="1">
      <alignment vertical="center"/>
    </xf>
    <xf numFmtId="0" fontId="7" fillId="7" borderId="0" xfId="2" applyFill="1" applyBorder="1" applyAlignment="1">
      <alignment vertical="center" wrapText="1"/>
    </xf>
    <xf numFmtId="0" fontId="7" fillId="7" borderId="5" xfId="2" applyFill="1" applyBorder="1" applyAlignment="1">
      <alignment vertical="center"/>
    </xf>
    <xf numFmtId="0" fontId="1" fillId="4" borderId="24" xfId="3" applyFont="1" applyFill="1" applyBorder="1" applyAlignment="1">
      <alignment horizontal="left" vertical="center"/>
    </xf>
    <xf numFmtId="0" fontId="37" fillId="4" borderId="24" xfId="3" applyFont="1" applyFill="1" applyBorder="1" applyAlignment="1">
      <alignment horizontal="left" vertical="center" wrapText="1"/>
    </xf>
    <xf numFmtId="0" fontId="7" fillId="7" borderId="24" xfId="2" applyFill="1" applyBorder="1" applyAlignment="1">
      <alignment vertical="center" wrapText="1"/>
    </xf>
    <xf numFmtId="0" fontId="7" fillId="7" borderId="25" xfId="2" applyFill="1" applyBorder="1" applyAlignment="1">
      <alignment vertical="center" wrapText="1"/>
    </xf>
    <xf numFmtId="0" fontId="1" fillId="4" borderId="25" xfId="3" applyFont="1" applyFill="1" applyBorder="1" applyAlignment="1">
      <alignment horizontal="left" vertical="center"/>
    </xf>
    <xf numFmtId="167" fontId="55" fillId="0" borderId="33" xfId="1" applyNumberFormat="1" applyFont="1" applyBorder="1"/>
    <xf numFmtId="0" fontId="43" fillId="6" borderId="0" xfId="3" applyFont="1" applyFill="1" applyAlignment="1">
      <alignment vertical="center"/>
    </xf>
    <xf numFmtId="167" fontId="43" fillId="6" borderId="0" xfId="1" applyNumberFormat="1" applyFont="1" applyFill="1" applyAlignment="1">
      <alignment vertical="center"/>
    </xf>
    <xf numFmtId="4" fontId="43" fillId="6" borderId="0" xfId="3" applyNumberFormat="1" applyFont="1" applyFill="1" applyAlignment="1">
      <alignment vertical="center"/>
    </xf>
    <xf numFmtId="0" fontId="43" fillId="6" borderId="0" xfId="3" applyFont="1" applyFill="1" applyAlignment="1">
      <alignment horizontal="center" vertical="center"/>
    </xf>
    <xf numFmtId="4" fontId="41" fillId="6" borderId="0" xfId="3" applyNumberFormat="1" applyFont="1" applyFill="1" applyAlignment="1">
      <alignment vertical="center"/>
    </xf>
    <xf numFmtId="0" fontId="41" fillId="6" borderId="0" xfId="3" applyFont="1" applyFill="1" applyAlignment="1">
      <alignment vertical="center"/>
    </xf>
    <xf numFmtId="0" fontId="41" fillId="6" borderId="0" xfId="3" applyFont="1" applyFill="1" applyAlignment="1">
      <alignment horizontal="left" vertical="center"/>
    </xf>
    <xf numFmtId="0" fontId="55" fillId="6" borderId="37" xfId="3" applyFont="1" applyFill="1" applyBorder="1" applyAlignment="1">
      <alignment horizontal="left" vertical="center"/>
    </xf>
    <xf numFmtId="0" fontId="55" fillId="6" borderId="37" xfId="3" applyFont="1" applyFill="1" applyBorder="1" applyAlignment="1">
      <alignment horizontal="center" vertical="center"/>
    </xf>
    <xf numFmtId="4" fontId="34" fillId="7" borderId="24" xfId="3" applyNumberFormat="1" applyFont="1" applyFill="1" applyBorder="1" applyAlignment="1">
      <alignment horizontal="left" vertical="center" wrapText="1" indent="3"/>
    </xf>
    <xf numFmtId="4" fontId="34" fillId="0" borderId="24" xfId="3" applyNumberFormat="1" applyFont="1" applyBorder="1" applyAlignment="1">
      <alignment horizontal="left" vertical="center" wrapText="1" indent="3"/>
    </xf>
    <xf numFmtId="4" fontId="34" fillId="0" borderId="25" xfId="3" applyNumberFormat="1" applyFont="1" applyBorder="1" applyAlignment="1">
      <alignment horizontal="left" vertical="center" wrapText="1" indent="3"/>
    </xf>
    <xf numFmtId="164" fontId="34" fillId="7" borderId="24" xfId="1" applyFont="1" applyFill="1" applyBorder="1" applyAlignment="1">
      <alignment vertical="center" wrapText="1"/>
    </xf>
    <xf numFmtId="164" fontId="34" fillId="0" borderId="24" xfId="1" applyFont="1" applyBorder="1" applyAlignment="1">
      <alignment vertical="center" wrapText="1"/>
    </xf>
    <xf numFmtId="164" fontId="34" fillId="0" borderId="24" xfId="1" applyFont="1" applyFill="1" applyBorder="1" applyAlignment="1">
      <alignment vertical="center" wrapText="1"/>
    </xf>
    <xf numFmtId="164" fontId="34" fillId="0" borderId="25" xfId="1" applyFont="1" applyBorder="1" applyAlignment="1">
      <alignment vertical="center" wrapText="1"/>
    </xf>
    <xf numFmtId="4" fontId="34" fillId="7" borderId="24" xfId="3" applyNumberFormat="1" applyFont="1" applyFill="1" applyBorder="1" applyAlignment="1">
      <alignment vertical="center" wrapText="1"/>
    </xf>
    <xf numFmtId="4" fontId="34" fillId="0" borderId="24" xfId="3" applyNumberFormat="1" applyFont="1" applyBorder="1" applyAlignment="1">
      <alignment vertical="center" wrapText="1"/>
    </xf>
    <xf numFmtId="4" fontId="34" fillId="0" borderId="25" xfId="3" applyNumberFormat="1" applyFont="1" applyBorder="1" applyAlignment="1">
      <alignment vertical="center" wrapText="1"/>
    </xf>
    <xf numFmtId="167" fontId="34" fillId="7" borderId="24" xfId="1" applyNumberFormat="1" applyFont="1" applyFill="1" applyBorder="1" applyAlignment="1">
      <alignment vertical="center" wrapText="1"/>
    </xf>
    <xf numFmtId="0" fontId="35" fillId="0" borderId="0" xfId="3" applyFont="1" applyAlignment="1">
      <alignment horizontal="left" vertical="center" wrapText="1"/>
    </xf>
    <xf numFmtId="0" fontId="50" fillId="6" borderId="0" xfId="2" applyFont="1" applyFill="1" applyBorder="1" applyAlignment="1">
      <alignment vertical="center"/>
    </xf>
    <xf numFmtId="0" fontId="28" fillId="6" borderId="3" xfId="2" applyFont="1" applyFill="1" applyBorder="1" applyAlignment="1">
      <alignment horizontal="center" vertical="center"/>
    </xf>
    <xf numFmtId="0" fontId="39" fillId="6" borderId="0" xfId="2" applyFont="1" applyFill="1" applyBorder="1" applyAlignment="1">
      <alignment vertical="center" wrapText="1"/>
    </xf>
    <xf numFmtId="0" fontId="34" fillId="6" borderId="0" xfId="3" applyFont="1" applyFill="1" applyAlignment="1">
      <alignment horizontal="left" vertical="center" wrapText="1" indent="2"/>
    </xf>
    <xf numFmtId="0" fontId="28" fillId="6" borderId="17"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19" xfId="2" applyFont="1" applyFill="1" applyBorder="1" applyAlignment="1">
      <alignment horizontal="center" vertical="center"/>
    </xf>
    <xf numFmtId="0" fontId="37" fillId="6" borderId="0" xfId="2" applyFont="1" applyFill="1" applyBorder="1" applyAlignment="1">
      <alignment vertical="center"/>
    </xf>
    <xf numFmtId="0" fontId="21" fillId="0" borderId="0" xfId="0" applyFont="1" applyAlignment="1">
      <alignment vertical="center"/>
    </xf>
    <xf numFmtId="0" fontId="20" fillId="0" borderId="0" xfId="2" applyFont="1" applyFill="1" applyBorder="1" applyAlignment="1">
      <alignment horizontal="center" vertical="center"/>
    </xf>
    <xf numFmtId="0" fontId="35" fillId="0" borderId="0" xfId="3" applyFont="1" applyAlignment="1">
      <alignment horizontal="left" vertical="center"/>
    </xf>
    <xf numFmtId="0" fontId="24" fillId="6" borderId="0" xfId="3" applyFont="1" applyFill="1" applyAlignment="1">
      <alignment horizontal="left" vertical="center"/>
    </xf>
    <xf numFmtId="0" fontId="60" fillId="6" borderId="0" xfId="3" applyFont="1" applyFill="1" applyAlignment="1">
      <alignment horizontal="left" vertical="center"/>
    </xf>
    <xf numFmtId="0" fontId="36" fillId="6" borderId="0" xfId="3" applyFont="1" applyFill="1" applyAlignment="1">
      <alignment horizontal="left" vertical="center" wrapText="1" indent="3"/>
    </xf>
    <xf numFmtId="0" fontId="43" fillId="6" borderId="0" xfId="3" applyFont="1" applyFill="1" applyAlignment="1">
      <alignment horizontal="left" vertical="center" wrapText="1" indent="3"/>
    </xf>
    <xf numFmtId="0" fontId="24" fillId="0" borderId="43" xfId="3" applyFont="1" applyBorder="1" applyAlignment="1">
      <alignment vertical="center"/>
    </xf>
    <xf numFmtId="0" fontId="24" fillId="0" borderId="44" xfId="3" applyFont="1" applyBorder="1" applyAlignment="1">
      <alignment vertical="center"/>
    </xf>
    <xf numFmtId="0" fontId="35" fillId="0" borderId="39" xfId="3" applyFont="1" applyBorder="1" applyAlignment="1">
      <alignment horizontal="left" vertical="center"/>
    </xf>
    <xf numFmtId="0" fontId="39" fillId="6" borderId="0" xfId="2" applyFont="1" applyFill="1"/>
    <xf numFmtId="0" fontId="43" fillId="6" borderId="0" xfId="3" applyFont="1" applyFill="1" applyAlignment="1">
      <alignment vertical="center" wrapText="1"/>
    </xf>
    <xf numFmtId="0" fontId="28" fillId="6" borderId="42" xfId="2" applyFont="1" applyFill="1" applyBorder="1" applyAlignment="1">
      <alignment horizontal="center" vertical="center"/>
    </xf>
    <xf numFmtId="0" fontId="28" fillId="6" borderId="21" xfId="2" applyFont="1" applyFill="1" applyBorder="1" applyAlignment="1">
      <alignment horizontal="center" vertical="center"/>
    </xf>
    <xf numFmtId="0" fontId="28" fillId="6" borderId="40" xfId="2" applyFont="1" applyFill="1" applyBorder="1" applyAlignment="1">
      <alignment horizontal="center" vertical="center"/>
    </xf>
    <xf numFmtId="0" fontId="28" fillId="6" borderId="0" xfId="2" applyFont="1" applyFill="1" applyBorder="1" applyAlignment="1">
      <alignment horizontal="center" vertical="center"/>
    </xf>
    <xf numFmtId="0" fontId="53" fillId="6" borderId="0" xfId="2" applyFont="1" applyFill="1"/>
    <xf numFmtId="0" fontId="33" fillId="0" borderId="0" xfId="3" applyFont="1" applyAlignment="1">
      <alignment horizontal="left" vertical="center"/>
    </xf>
    <xf numFmtId="0" fontId="16" fillId="6" borderId="0" xfId="3" applyFont="1" applyFill="1" applyAlignment="1">
      <alignment vertical="center"/>
    </xf>
    <xf numFmtId="0" fontId="54" fillId="6" borderId="0" xfId="3" applyFont="1" applyFill="1" applyAlignment="1">
      <alignment horizontal="left" vertical="center"/>
    </xf>
    <xf numFmtId="0" fontId="43" fillId="0" borderId="0" xfId="3" applyFont="1" applyAlignment="1">
      <alignment horizontal="left" vertical="center"/>
    </xf>
    <xf numFmtId="0" fontId="25" fillId="7" borderId="0" xfId="3" applyFont="1" applyFill="1" applyAlignment="1">
      <alignment vertical="center"/>
    </xf>
    <xf numFmtId="0" fontId="56" fillId="9" borderId="26" xfId="3" applyFont="1" applyFill="1" applyBorder="1" applyAlignment="1">
      <alignment horizontal="left" vertical="center"/>
    </xf>
    <xf numFmtId="0" fontId="56" fillId="9" borderId="1" xfId="3" applyFont="1" applyFill="1" applyBorder="1" applyAlignment="1">
      <alignment horizontal="left" vertical="center"/>
    </xf>
    <xf numFmtId="0" fontId="56" fillId="9" borderId="27" xfId="3" applyFont="1" applyFill="1" applyBorder="1" applyAlignment="1">
      <alignment horizontal="left" vertical="center"/>
    </xf>
    <xf numFmtId="0" fontId="60" fillId="6" borderId="0" xfId="0" applyFont="1" applyFill="1" applyAlignment="1">
      <alignment vertical="center" wrapText="1"/>
    </xf>
    <xf numFmtId="0" fontId="43" fillId="6" borderId="0" xfId="0" applyFont="1" applyFill="1" applyAlignment="1">
      <alignment horizontal="left" vertical="center" wrapText="1" indent="3"/>
    </xf>
    <xf numFmtId="0" fontId="36" fillId="6" borderId="0" xfId="0" applyFont="1" applyFill="1" applyAlignment="1">
      <alignment horizontal="left" vertical="center" wrapText="1" indent="3"/>
    </xf>
    <xf numFmtId="0" fontId="36" fillId="6" borderId="0" xfId="0" applyFont="1" applyFill="1" applyAlignment="1">
      <alignment horizontal="left" vertical="center" wrapText="1"/>
    </xf>
    <xf numFmtId="0" fontId="36" fillId="6" borderId="0" xfId="0" applyFont="1" applyFill="1" applyAlignment="1">
      <alignment horizontal="left" vertical="top" wrapText="1" indent="3"/>
    </xf>
    <xf numFmtId="0" fontId="26" fillId="6" borderId="0" xfId="0" applyFont="1" applyFill="1" applyAlignment="1">
      <alignment vertical="center"/>
    </xf>
    <xf numFmtId="0" fontId="34" fillId="0" borderId="2" xfId="3" applyFont="1" applyBorder="1" applyAlignment="1" applyProtection="1">
      <alignment vertical="center"/>
      <protection locked="0"/>
    </xf>
    <xf numFmtId="0" fontId="24" fillId="0" borderId="0" xfId="3" applyFont="1" applyAlignment="1">
      <alignment vertical="center"/>
    </xf>
    <xf numFmtId="0" fontId="24" fillId="0" borderId="41" xfId="3" applyFont="1" applyBorder="1" applyAlignment="1">
      <alignmen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3" fillId="0" borderId="0" xfId="2" applyFont="1" applyFill="1" applyBorder="1" applyAlignment="1">
      <alignment horizontal="left" vertical="center" wrapText="1"/>
    </xf>
    <xf numFmtId="0" fontId="53" fillId="6" borderId="4" xfId="2" applyFont="1" applyFill="1" applyBorder="1" applyAlignment="1">
      <alignment horizontal="left" vertical="center" wrapText="1"/>
    </xf>
    <xf numFmtId="0" fontId="43" fillId="6" borderId="0" xfId="0" applyFont="1" applyFill="1" applyAlignment="1">
      <alignment horizontal="left" vertical="center" wrapText="1"/>
    </xf>
    <xf numFmtId="0" fontId="41" fillId="6" borderId="0" xfId="3" applyFont="1" applyFill="1" applyAlignment="1">
      <alignment horizontal="right" vertical="center"/>
    </xf>
    <xf numFmtId="0" fontId="24" fillId="0" borderId="2" xfId="3" applyFont="1" applyBorder="1" applyAlignment="1">
      <alignment vertical="center"/>
    </xf>
    <xf numFmtId="0" fontId="23" fillId="6" borderId="0" xfId="0" applyFont="1" applyFill="1" applyAlignment="1">
      <alignment vertical="center" wrapText="1"/>
    </xf>
    <xf numFmtId="0" fontId="43" fillId="6" borderId="0" xfId="0" applyFont="1" applyFill="1" applyAlignment="1">
      <alignment horizontal="left" vertical="center" wrapText="1" indent="2"/>
    </xf>
    <xf numFmtId="0" fontId="43" fillId="6" borderId="0" xfId="3" applyFont="1" applyFill="1" applyAlignment="1">
      <alignment horizontal="left" vertical="center" indent="1"/>
    </xf>
    <xf numFmtId="0" fontId="22" fillId="0" borderId="0" xfId="0" applyFont="1"/>
    <xf numFmtId="0" fontId="27" fillId="6" borderId="0" xfId="0" applyFont="1" applyFill="1" applyAlignment="1">
      <alignment vertical="center"/>
    </xf>
  </cellXfs>
  <cellStyles count="7">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7"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border diagonalUp="0" diagonalDown="0">
        <left/>
        <right/>
        <top style="thin">
          <color rgb="FF188FBB"/>
        </top>
        <bottom/>
        <vertical/>
        <horizontal/>
      </border>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border diagonalUp="0" diagonalDown="0">
        <left/>
        <right/>
        <top style="thin">
          <color rgb="FF188FBB"/>
        </top>
        <bottom/>
        <vertical/>
        <horizontal/>
      </border>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border diagonalUp="0" diagonalDown="0">
        <left/>
        <right/>
        <top style="thin">
          <color rgb="FF188FBB"/>
        </top>
        <bottom/>
        <vertical/>
        <horizontal/>
      </border>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alignment horizontal="center" vertical="bottom" textRotation="0" wrapText="0" indent="0" justifyLastLine="0" shrinkToFit="0" readingOrder="0"/>
      <border diagonalUp="0" diagonalDown="0">
        <left/>
        <right/>
        <top style="thin">
          <color rgb="FF188FBB"/>
        </top>
        <bottom/>
        <vertical/>
        <horizontal/>
      </border>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81214" y="1006929"/>
          <a:ext cx="13198929" cy="45925"/>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9571" y="0"/>
          <a:ext cx="18551072"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0</xdr:colOff>
      <xdr:row>72</xdr:row>
      <xdr:rowOff>34977</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8:I44" totalsRowShown="0" headerRowDxfId="100" dataDxfId="99" tableBorderDxfId="98" headerRowCellStyle="Normal 2">
  <autoFilter ref="B28:I44" xr:uid="{29A02D02-B15A-4451-BC82-381511A5580C}"/>
  <tableColumns count="8">
    <tableColumn id="1" xr3:uid="{8CC8A279-3D52-433B-A927-54271A548F95}" name="Full company name" dataDxfId="97"/>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Normal 2"/>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2" totalsRowShown="0" headerRowDxfId="89" dataDxfId="88" tableBorderDxfId="87" headerRowCellStyle="Normal 2">
  <autoFilter ref="B14:E22" xr:uid="{A8B4B39C-0D0F-4818-88C8-91C925EC55AF}"/>
  <tableColumns count="4">
    <tableColumn id="1" xr3:uid="{A514468B-E09B-48E0-A959-4DFDD8AB4C35}" name="Full name of agency" dataDxfId="86" dataCellStyle="Normal 2"/>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47:J60" totalsRowShown="0" headerRowDxfId="82" dataDxfId="81" tableBorderDxfId="80" headerRowCellStyle="Normal 2">
  <autoFilter ref="B47:J60"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dataCellStyle="Comma"/>
    <tableColumn id="8" xr3:uid="{8F48E404-F666-43CF-B215-2413E02429D2}" name="Unit" dataDxfId="73"/>
    <tableColumn id="9" xr3:uid="{2E15003C-1852-483F-B320-AD9DABEF1059}" name="Production (value)" dataDxfId="72" dataCellStyle="Comma"/>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269" totalsRowShown="0" headerRowDxfId="70" dataDxfId="69">
  <autoFilter ref="B21:K269" xr:uid="{00000000-0009-0000-0100-000006000000}"/>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150" totalsRowShown="0" headerRowDxfId="58" dataDxfId="57">
  <autoFilter ref="B14:N150" xr:uid="{F6A9E8DB-AAD3-4F23-BDF8-F73CD40C929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5" Type="http://schemas.openxmlformats.org/officeDocument/2006/relationships/drawing" Target="../drawings/drawing1.xm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bl.org.lr/sites/default/files/documents/2023ANNUALREPORT.pdf" TargetMode="External"/><Relationship Id="rId3" Type="http://schemas.openxmlformats.org/officeDocument/2006/relationships/hyperlink" Target="mailto:data@eiti.org" TargetMode="External"/><Relationship Id="rId7" Type="http://schemas.openxmlformats.org/officeDocument/2006/relationships/hyperlink" Target="https://liberia.opendataforafrica.org/"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leitidataportal.org/" TargetMode="External"/><Relationship Id="rId11" Type="http://schemas.openxmlformats.org/officeDocument/2006/relationships/customProperty" Target="../customProperty2.bin"/><Relationship Id="rId5" Type="http://schemas.openxmlformats.org/officeDocument/2006/relationships/hyperlink" Target="https://www.leiti.org.lr/sites/default/files/documents/Updated%20LEITI%2016th%20report%20FY2023%20-%20signed.%20%281%29.pdf" TargetMode="External"/><Relationship Id="rId10" Type="http://schemas.openxmlformats.org/officeDocument/2006/relationships/printerSettings" Target="../printerSettings/printerSettings2.bin"/><Relationship Id="rId4" Type="http://schemas.openxmlformats.org/officeDocument/2006/relationships/hyperlink" Target="https://eiti.org/document/standard" TargetMode="External"/><Relationship Id="rId9" Type="http://schemas.openxmlformats.org/officeDocument/2006/relationships/hyperlink" Target="mailto:David.Dicker@bdo.co.uk;%20j.yates2007@yahoo.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ZAAZAW/Downloads/Audit%20Reports%20&#8211;%20General%20Auditing%20Commission%20(gac.gov.lr)"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nocal.com.lr/"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portal.mme.gov.lr/license"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www.beneficialownershiplr.com/Public/Apps"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customProperty" Target="../customProperty3.bin"/><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portal.mme.gov.lr/license"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portal.mme.gov.lr/license" TargetMode="External"/><Relationship Id="rId35" Type="http://schemas.openxmlformats.org/officeDocument/2006/relationships/printerSettings" Target="../printerSettings/printerSettings3.bin"/><Relationship Id="rId8"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eiti.org/summary-data-template" TargetMode="External"/><Relationship Id="rId7" Type="http://schemas.openxmlformats.org/officeDocument/2006/relationships/table" Target="../tables/table2.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1.x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5.bin"/><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10" Type="http://schemas.openxmlformats.org/officeDocument/2006/relationships/table" Target="../tables/table4.xml"/><Relationship Id="rId4" Type="http://schemas.openxmlformats.org/officeDocument/2006/relationships/hyperlink" Target="https://eiti.org/summary-data-template" TargetMode="External"/><Relationship Id="rId9"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table" Target="../tables/table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drawing" Target="../drawings/drawing3.xml"/><Relationship Id="rId7" Type="http://schemas.openxmlformats.org/officeDocument/2006/relationships/table" Target="../tables/table9.xml"/><Relationship Id="rId12" Type="http://schemas.openxmlformats.org/officeDocument/2006/relationships/table" Target="../tables/table14.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abSelected="1" zoomScale="70" zoomScaleNormal="70" workbookViewId="0">
      <selection activeCell="G4" sqref="G4"/>
    </sheetView>
  </sheetViews>
  <sheetFormatPr defaultColWidth="4" defaultRowHeight="24" customHeight="1" x14ac:dyDescent="0.35"/>
  <cols>
    <col min="1" max="1" width="4" style="17"/>
    <col min="2" max="2" width="4" style="17" hidden="1" customWidth="1"/>
    <col min="3" max="3" width="76.54296875" style="17" customWidth="1"/>
    <col min="4" max="4" width="2.81640625" style="17" customWidth="1"/>
    <col min="5" max="5" width="56.1796875" style="17" customWidth="1"/>
    <col min="6" max="6" width="2.81640625" style="17" customWidth="1"/>
    <col min="7" max="7" width="50.54296875" style="17" customWidth="1"/>
    <col min="8" max="16384" width="4" style="17"/>
  </cols>
  <sheetData>
    <row r="1" spans="3:7" ht="15.75" customHeight="1" x14ac:dyDescent="0.35">
      <c r="C1" s="18"/>
    </row>
    <row r="2" spans="3:7" ht="15" x14ac:dyDescent="0.35"/>
    <row r="3" spans="3:7" ht="15" x14ac:dyDescent="0.35">
      <c r="E3" s="19"/>
      <c r="G3" s="19"/>
    </row>
    <row r="4" spans="3:7" ht="15" x14ac:dyDescent="0.35">
      <c r="E4" s="19" t="s">
        <v>1637</v>
      </c>
      <c r="G4" s="197" t="s">
        <v>1638</v>
      </c>
    </row>
    <row r="5" spans="3:7" ht="15" x14ac:dyDescent="0.35"/>
    <row r="6" spans="3:7" ht="3.75" customHeight="1" x14ac:dyDescent="0.35"/>
    <row r="7" spans="3:7" ht="3.75" customHeight="1" x14ac:dyDescent="0.35"/>
    <row r="8" spans="3:7" ht="15" x14ac:dyDescent="0.35"/>
    <row r="9" spans="3:7" ht="15" x14ac:dyDescent="0.35">
      <c r="C9" s="39"/>
      <c r="D9" s="40"/>
      <c r="E9" s="40"/>
      <c r="F9" s="41"/>
      <c r="G9" s="41"/>
    </row>
    <row r="10" spans="3:7" ht="22.5" x14ac:dyDescent="0.35">
      <c r="C10" s="116" t="s">
        <v>0</v>
      </c>
      <c r="D10" s="42"/>
      <c r="E10" s="42"/>
      <c r="F10" s="41"/>
      <c r="G10" s="41"/>
    </row>
    <row r="11" spans="3:7" ht="15" x14ac:dyDescent="0.35">
      <c r="C11" s="43" t="s">
        <v>1865</v>
      </c>
      <c r="D11" s="44"/>
      <c r="E11" s="44"/>
      <c r="F11" s="41"/>
      <c r="G11" s="41"/>
    </row>
    <row r="12" spans="3:7" ht="15" x14ac:dyDescent="0.35">
      <c r="C12" s="39"/>
      <c r="D12" s="40"/>
      <c r="E12" s="40"/>
      <c r="F12" s="41"/>
      <c r="G12" s="41"/>
    </row>
    <row r="13" spans="3:7" ht="15" x14ac:dyDescent="0.35">
      <c r="C13" s="45" t="s">
        <v>1943</v>
      </c>
      <c r="D13" s="40"/>
      <c r="E13" s="40"/>
      <c r="F13" s="41"/>
      <c r="G13" s="41"/>
    </row>
    <row r="14" spans="3:7" ht="15" x14ac:dyDescent="0.35">
      <c r="C14" s="284" t="s">
        <v>5</v>
      </c>
      <c r="D14" s="284"/>
      <c r="E14" s="284"/>
      <c r="F14" s="41"/>
      <c r="G14" s="41"/>
    </row>
    <row r="15" spans="3:7" ht="15" x14ac:dyDescent="0.35">
      <c r="C15" s="46"/>
      <c r="D15" s="46"/>
      <c r="E15" s="46"/>
      <c r="F15" s="41"/>
      <c r="G15" s="41"/>
    </row>
    <row r="16" spans="3:7" ht="15" x14ac:dyDescent="0.35">
      <c r="C16" s="47" t="s">
        <v>1640</v>
      </c>
      <c r="D16" s="48"/>
      <c r="E16" s="48"/>
      <c r="F16" s="41"/>
      <c r="G16" s="41"/>
    </row>
    <row r="17" spans="3:7" ht="15" x14ac:dyDescent="0.35">
      <c r="C17" s="49" t="s">
        <v>1641</v>
      </c>
      <c r="D17" s="48"/>
      <c r="E17" s="48"/>
      <c r="F17" s="41"/>
      <c r="G17" s="41"/>
    </row>
    <row r="18" spans="3:7" ht="15" x14ac:dyDescent="0.35">
      <c r="C18" s="49" t="s">
        <v>1642</v>
      </c>
      <c r="D18" s="48"/>
      <c r="E18" s="48"/>
      <c r="F18" s="41"/>
      <c r="G18" s="41"/>
    </row>
    <row r="19" spans="3:7" ht="15" x14ac:dyDescent="0.35">
      <c r="C19" s="288" t="s">
        <v>1843</v>
      </c>
      <c r="D19" s="288"/>
      <c r="E19" s="288"/>
      <c r="F19" s="41"/>
      <c r="G19" s="41"/>
    </row>
    <row r="20" spans="3:7" ht="32.15" customHeight="1" x14ac:dyDescent="0.35">
      <c r="C20" s="283" t="s">
        <v>1844</v>
      </c>
      <c r="D20" s="283"/>
      <c r="E20" s="283"/>
      <c r="F20" s="41"/>
      <c r="G20" s="41"/>
    </row>
    <row r="21" spans="3:7" ht="15" x14ac:dyDescent="0.35">
      <c r="C21" s="48"/>
      <c r="D21" s="48"/>
      <c r="E21" s="48"/>
      <c r="F21" s="41"/>
      <c r="G21" s="41"/>
    </row>
    <row r="22" spans="3:7" ht="15" x14ac:dyDescent="0.35">
      <c r="C22" s="47" t="s">
        <v>1845</v>
      </c>
      <c r="D22" s="49"/>
      <c r="E22" s="49"/>
      <c r="F22" s="41"/>
      <c r="G22" s="41"/>
    </row>
    <row r="23" spans="3:7" ht="15" x14ac:dyDescent="0.35">
      <c r="C23" s="49"/>
      <c r="D23" s="49"/>
      <c r="E23" s="49"/>
      <c r="F23" s="41"/>
      <c r="G23" s="41"/>
    </row>
    <row r="24" spans="3:7" ht="15" x14ac:dyDescent="0.35">
      <c r="C24" s="50"/>
      <c r="D24" s="42"/>
      <c r="E24" s="42"/>
      <c r="F24" s="41"/>
      <c r="G24" s="41"/>
    </row>
    <row r="25" spans="3:7" ht="15" x14ac:dyDescent="0.35">
      <c r="C25" s="51" t="s">
        <v>1643</v>
      </c>
      <c r="D25" s="42"/>
      <c r="E25" s="42"/>
      <c r="F25" s="41"/>
      <c r="G25" s="41"/>
    </row>
    <row r="26" spans="3:7" ht="15" x14ac:dyDescent="0.35">
      <c r="C26" s="52"/>
      <c r="D26" s="42"/>
      <c r="E26" s="42"/>
      <c r="F26" s="41"/>
      <c r="G26" s="41"/>
    </row>
    <row r="27" spans="3:7" ht="15" x14ac:dyDescent="0.35">
      <c r="C27" s="53" t="s">
        <v>1846</v>
      </c>
      <c r="D27" s="42"/>
      <c r="E27" s="42"/>
      <c r="F27" s="41"/>
      <c r="G27" s="41"/>
    </row>
    <row r="28" spans="3:7" ht="15" x14ac:dyDescent="0.35">
      <c r="C28" s="53" t="s">
        <v>1847</v>
      </c>
      <c r="D28" s="42"/>
      <c r="E28" s="42"/>
      <c r="F28" s="41"/>
      <c r="G28" s="41"/>
    </row>
    <row r="29" spans="3:7" ht="15" x14ac:dyDescent="0.35">
      <c r="C29" s="53" t="s">
        <v>1848</v>
      </c>
      <c r="D29" s="42"/>
      <c r="E29" s="42"/>
      <c r="F29" s="41"/>
      <c r="G29" s="41"/>
    </row>
    <row r="30" spans="3:7" ht="15" x14ac:dyDescent="0.35">
      <c r="C30" s="53" t="s">
        <v>1849</v>
      </c>
      <c r="D30" s="42"/>
      <c r="E30" s="42"/>
      <c r="F30" s="41"/>
      <c r="G30" s="41"/>
    </row>
    <row r="31" spans="3:7" ht="15" x14ac:dyDescent="0.35">
      <c r="C31" s="53" t="s">
        <v>1850</v>
      </c>
      <c r="D31" s="42"/>
      <c r="E31" s="42"/>
      <c r="F31" s="41"/>
      <c r="G31" s="41"/>
    </row>
    <row r="32" spans="3:7" ht="15" x14ac:dyDescent="0.35">
      <c r="C32" s="50"/>
      <c r="D32" s="50"/>
      <c r="E32" s="50"/>
      <c r="F32" s="41"/>
      <c r="G32" s="41"/>
    </row>
    <row r="33" spans="3:7" ht="15" x14ac:dyDescent="0.35">
      <c r="C33" s="281" t="s">
        <v>1864</v>
      </c>
      <c r="D33" s="281"/>
      <c r="E33" s="281"/>
      <c r="F33" s="281"/>
      <c r="G33" s="281"/>
    </row>
    <row r="34" spans="3:7" s="20" customFormat="1" ht="15" x14ac:dyDescent="0.4">
      <c r="C34" s="21"/>
      <c r="D34" s="21"/>
      <c r="E34" s="22"/>
    </row>
    <row r="35" spans="3:7" ht="30" x14ac:dyDescent="0.35">
      <c r="C35" s="54" t="s">
        <v>1867</v>
      </c>
      <c r="E35" s="220" t="s">
        <v>1644</v>
      </c>
      <c r="G35" s="24" t="s">
        <v>1645</v>
      </c>
    </row>
    <row r="36" spans="3:7" s="20" customFormat="1" ht="15" x14ac:dyDescent="0.35">
      <c r="C36" s="25"/>
      <c r="E36" s="25"/>
      <c r="G36" s="25"/>
    </row>
    <row r="37" spans="3:7" ht="15" x14ac:dyDescent="0.4">
      <c r="C37" s="47" t="s">
        <v>1866</v>
      </c>
      <c r="D37" s="50"/>
      <c r="E37" s="55"/>
      <c r="F37" s="41"/>
      <c r="G37" s="41"/>
    </row>
    <row r="38" spans="3:7" ht="15" x14ac:dyDescent="0.4">
      <c r="C38" s="26"/>
      <c r="D38" s="26"/>
      <c r="E38" s="27"/>
    </row>
    <row r="40" spans="3:7" ht="15.65" customHeight="1" x14ac:dyDescent="0.35">
      <c r="C40" s="56" t="s">
        <v>1851</v>
      </c>
      <c r="D40" s="28"/>
      <c r="E40" s="59" t="s">
        <v>1852</v>
      </c>
      <c r="F40" s="60"/>
      <c r="G40" s="61"/>
    </row>
    <row r="41" spans="3:7" ht="43.5" customHeight="1" x14ac:dyDescent="0.35">
      <c r="C41" s="57" t="s">
        <v>1853</v>
      </c>
      <c r="D41" s="28"/>
      <c r="E41" s="62" t="s">
        <v>1854</v>
      </c>
      <c r="F41" s="63"/>
      <c r="G41" s="64"/>
    </row>
    <row r="42" spans="3:7" ht="31.5" customHeight="1" x14ac:dyDescent="0.35">
      <c r="C42" s="57" t="s">
        <v>1855</v>
      </c>
      <c r="D42" s="28"/>
      <c r="E42" s="65" t="s">
        <v>1856</v>
      </c>
      <c r="F42" s="63"/>
      <c r="G42" s="64"/>
    </row>
    <row r="43" spans="3:7" ht="24" customHeight="1" x14ac:dyDescent="0.35">
      <c r="C43" s="57" t="s">
        <v>1857</v>
      </c>
      <c r="D43" s="28"/>
      <c r="E43" s="62" t="s">
        <v>1858</v>
      </c>
      <c r="F43" s="63"/>
      <c r="G43" s="64"/>
    </row>
    <row r="44" spans="3:7" ht="48" customHeight="1" x14ac:dyDescent="0.35">
      <c r="C44" s="58" t="s">
        <v>1859</v>
      </c>
      <c r="D44" s="28"/>
      <c r="E44" s="66" t="s">
        <v>1860</v>
      </c>
      <c r="F44" s="67"/>
      <c r="G44" s="68"/>
    </row>
    <row r="45" spans="3:7" ht="12" customHeight="1" thickBot="1" x14ac:dyDescent="0.4"/>
    <row r="46" spans="3:7" ht="15.5" thickBot="1" x14ac:dyDescent="0.4">
      <c r="C46" s="285" t="s">
        <v>1842</v>
      </c>
      <c r="D46" s="286"/>
      <c r="E46" s="286"/>
      <c r="F46" s="286"/>
      <c r="G46" s="287"/>
    </row>
    <row r="47" spans="3:7" ht="15.5" thickBot="1" x14ac:dyDescent="0.4">
      <c r="C47" s="282" t="s">
        <v>1861</v>
      </c>
      <c r="D47" s="282"/>
      <c r="E47" s="282"/>
      <c r="F47" s="282"/>
      <c r="G47" s="282"/>
    </row>
    <row r="48" spans="3:7" ht="15.5" thickBot="1" x14ac:dyDescent="0.4">
      <c r="C48" s="26"/>
      <c r="D48" s="26"/>
      <c r="E48" s="26"/>
      <c r="F48" s="26"/>
    </row>
    <row r="49" spans="2:7" ht="15" x14ac:dyDescent="0.35">
      <c r="C49" s="29" t="s">
        <v>1841</v>
      </c>
      <c r="D49" s="30"/>
      <c r="E49" s="31"/>
      <c r="F49" s="30"/>
      <c r="G49" s="30"/>
    </row>
    <row r="50" spans="2:7" ht="15" x14ac:dyDescent="0.35">
      <c r="C50" s="280" t="s">
        <v>1862</v>
      </c>
      <c r="D50" s="280"/>
      <c r="E50" s="280"/>
      <c r="F50" s="280"/>
      <c r="G50" s="280"/>
    </row>
    <row r="51" spans="2:7" ht="15" x14ac:dyDescent="0.35">
      <c r="B51" s="32" t="s">
        <v>993</v>
      </c>
      <c r="C51" s="33" t="s">
        <v>1863</v>
      </c>
      <c r="D51" s="32"/>
      <c r="E51" s="34"/>
      <c r="F51" s="32"/>
      <c r="G51" s="35"/>
    </row>
    <row r="52" spans="2:7" ht="15" x14ac:dyDescent="0.35"/>
    <row r="53" spans="2:7" ht="15" x14ac:dyDescent="0.35"/>
    <row r="54" spans="2:7" ht="15" x14ac:dyDescent="0.35"/>
    <row r="55" spans="2:7" ht="15" x14ac:dyDescent="0.35"/>
    <row r="56" spans="2:7" ht="15" x14ac:dyDescent="0.35"/>
    <row r="57" spans="2:7" ht="15" x14ac:dyDescent="0.35"/>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customProperties>
    <customPr name="OrphanNamesChecked" r:id="rId14"/>
  </customProperties>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6"/>
  <sheetViews>
    <sheetView showGridLines="0" topLeftCell="A37" zoomScale="70" zoomScaleNormal="70" workbookViewId="0">
      <selection activeCell="E24" sqref="E24"/>
    </sheetView>
  </sheetViews>
  <sheetFormatPr defaultColWidth="4" defaultRowHeight="24" customHeight="1" x14ac:dyDescent="0.35"/>
  <cols>
    <col min="1" max="1" width="4" style="7"/>
    <col min="2" max="2" width="4" style="7" hidden="1" customWidth="1"/>
    <col min="3" max="3" width="75" style="7" bestFit="1" customWidth="1"/>
    <col min="4" max="4" width="2.81640625" style="7" customWidth="1"/>
    <col min="5" max="5" width="44.453125" style="7" bestFit="1" customWidth="1"/>
    <col min="6" max="6" width="2.81640625" style="7" customWidth="1"/>
    <col min="7" max="7" width="40.1796875" style="7" bestFit="1" customWidth="1"/>
    <col min="8" max="16384" width="4" style="7"/>
  </cols>
  <sheetData>
    <row r="1" spans="1:7" ht="16" x14ac:dyDescent="0.35"/>
    <row r="2" spans="1:7" ht="16" x14ac:dyDescent="0.35">
      <c r="C2" s="292" t="s">
        <v>1868</v>
      </c>
      <c r="D2" s="292"/>
      <c r="E2" s="292"/>
      <c r="F2" s="292"/>
      <c r="G2" s="292"/>
    </row>
    <row r="3" spans="1:7" s="192" customFormat="1" ht="22.5" x14ac:dyDescent="0.35">
      <c r="C3" s="293" t="s">
        <v>1639</v>
      </c>
      <c r="D3" s="293"/>
      <c r="E3" s="293"/>
      <c r="F3" s="293"/>
      <c r="G3" s="293"/>
    </row>
    <row r="4" spans="1:7" ht="12.75" customHeight="1" x14ac:dyDescent="0.35">
      <c r="C4" s="294" t="s">
        <v>1869</v>
      </c>
      <c r="D4" s="294"/>
      <c r="E4" s="294"/>
      <c r="F4" s="294"/>
      <c r="G4" s="294"/>
    </row>
    <row r="5" spans="1:7" ht="12.75" customHeight="1" x14ac:dyDescent="0.35">
      <c r="C5" s="295" t="s">
        <v>1636</v>
      </c>
      <c r="D5" s="295"/>
      <c r="E5" s="295"/>
      <c r="F5" s="295"/>
      <c r="G5" s="295"/>
    </row>
    <row r="6" spans="1:7" ht="12.75" customHeight="1" x14ac:dyDescent="0.35">
      <c r="C6" s="295" t="s">
        <v>1870</v>
      </c>
      <c r="D6" s="295"/>
      <c r="E6" s="295"/>
      <c r="F6" s="295"/>
      <c r="G6" s="295"/>
    </row>
    <row r="7" spans="1:7" ht="12.75" customHeight="1" x14ac:dyDescent="0.4">
      <c r="C7" s="299" t="s">
        <v>1871</v>
      </c>
      <c r="D7" s="299"/>
      <c r="E7" s="299"/>
      <c r="F7" s="299"/>
      <c r="G7" s="299"/>
    </row>
    <row r="8" spans="1:7" ht="16" x14ac:dyDescent="0.35">
      <c r="C8" s="17"/>
      <c r="D8" s="69"/>
      <c r="E8" s="69"/>
      <c r="F8" s="17"/>
      <c r="G8" s="17"/>
    </row>
    <row r="9" spans="1:7" ht="16" x14ac:dyDescent="0.35">
      <c r="C9" s="54" t="s">
        <v>1941</v>
      </c>
      <c r="D9" s="20"/>
      <c r="E9" s="23" t="s">
        <v>1940</v>
      </c>
      <c r="F9" s="20"/>
      <c r="G9" s="24" t="s">
        <v>1645</v>
      </c>
    </row>
    <row r="10" spans="1:7" ht="16" x14ac:dyDescent="0.35">
      <c r="C10" s="17"/>
      <c r="D10" s="69"/>
      <c r="E10" s="69"/>
      <c r="F10" s="17"/>
      <c r="G10" s="17"/>
    </row>
    <row r="11" spans="1:7" s="192" customFormat="1" ht="22.5" x14ac:dyDescent="0.35">
      <c r="B11" s="194"/>
      <c r="C11" s="208" t="s">
        <v>1631</v>
      </c>
      <c r="E11" s="193"/>
    </row>
    <row r="12" spans="1:7" ht="19.5" thickBot="1" x14ac:dyDescent="0.4">
      <c r="A12" s="13"/>
      <c r="B12" s="13"/>
      <c r="C12" s="209" t="s">
        <v>1327</v>
      </c>
      <c r="D12" s="210"/>
      <c r="E12" s="211" t="s">
        <v>1005</v>
      </c>
      <c r="F12" s="210"/>
      <c r="G12" s="212" t="s">
        <v>1339</v>
      </c>
    </row>
    <row r="13" spans="1:7" ht="16.5" thickBot="1" x14ac:dyDescent="0.4">
      <c r="B13" s="14"/>
      <c r="C13" s="70" t="s">
        <v>993</v>
      </c>
      <c r="D13" s="71"/>
      <c r="E13" s="72"/>
      <c r="F13" s="71"/>
      <c r="G13" s="72"/>
    </row>
    <row r="14" spans="1:7" ht="16" x14ac:dyDescent="0.35">
      <c r="A14" s="9"/>
      <c r="B14" s="9" t="s">
        <v>993</v>
      </c>
      <c r="C14" s="73" t="s">
        <v>983</v>
      </c>
      <c r="D14" s="32"/>
      <c r="E14" s="109" t="s">
        <v>363</v>
      </c>
      <c r="F14" s="32"/>
      <c r="G14" s="74"/>
    </row>
    <row r="15" spans="1:7" ht="16" x14ac:dyDescent="0.35">
      <c r="A15" s="9"/>
      <c r="B15" s="9" t="s">
        <v>993</v>
      </c>
      <c r="C15" s="73" t="s">
        <v>737</v>
      </c>
      <c r="D15" s="32"/>
      <c r="E15" s="76" t="str">
        <f>IFERROR(VLOOKUP($E$14,Table1_Country_codes_and_currencies[],3,FALSE),"")</f>
        <v>LBR</v>
      </c>
      <c r="F15" s="32"/>
      <c r="G15" s="74"/>
    </row>
    <row r="16" spans="1:7" ht="16" x14ac:dyDescent="0.35">
      <c r="B16" s="9" t="s">
        <v>993</v>
      </c>
      <c r="C16" s="73" t="s">
        <v>1325</v>
      </c>
      <c r="D16" s="32"/>
      <c r="E16" s="76" t="str">
        <f>IFERROR(VLOOKUP($E$14,Table1_Country_codes_and_currencies[],7,FALSE),"")</f>
        <v>Liberian Dollar</v>
      </c>
      <c r="F16" s="32"/>
      <c r="G16" s="74"/>
    </row>
    <row r="17" spans="1:7" ht="16.5" thickBot="1" x14ac:dyDescent="0.4">
      <c r="B17" s="9" t="s">
        <v>993</v>
      </c>
      <c r="C17" s="80" t="s">
        <v>1326</v>
      </c>
      <c r="D17" s="77"/>
      <c r="E17" s="78" t="str">
        <f>IFERROR(VLOOKUP($E$14,Table1_Country_codes_and_currencies[],5,FALSE),"")</f>
        <v>LRD</v>
      </c>
      <c r="F17" s="77"/>
      <c r="G17" s="79"/>
    </row>
    <row r="18" spans="1:7" ht="16.5" thickBot="1" x14ac:dyDescent="0.4">
      <c r="B18" s="14"/>
      <c r="C18" s="70" t="s">
        <v>994</v>
      </c>
      <c r="D18" s="71"/>
      <c r="E18" s="72"/>
      <c r="F18" s="71"/>
      <c r="G18" s="72"/>
    </row>
    <row r="19" spans="1:7" ht="16" x14ac:dyDescent="0.35">
      <c r="A19" s="9"/>
      <c r="B19" s="9" t="s">
        <v>994</v>
      </c>
      <c r="C19" s="73" t="s">
        <v>984</v>
      </c>
      <c r="D19" s="32"/>
      <c r="E19" s="110">
        <v>44927</v>
      </c>
      <c r="F19" s="32"/>
      <c r="G19" s="74"/>
    </row>
    <row r="20" spans="1:7" ht="16.5" thickBot="1" x14ac:dyDescent="0.4">
      <c r="A20" s="9"/>
      <c r="B20" s="9" t="s">
        <v>994</v>
      </c>
      <c r="C20" s="80" t="s">
        <v>985</v>
      </c>
      <c r="D20" s="77"/>
      <c r="E20" s="110">
        <v>45291</v>
      </c>
      <c r="F20" s="77"/>
      <c r="G20" s="79"/>
    </row>
    <row r="21" spans="1:7" ht="16.5" thickBot="1" x14ac:dyDescent="0.4">
      <c r="B21" s="14"/>
      <c r="C21" s="70" t="s">
        <v>1328</v>
      </c>
      <c r="D21" s="71"/>
      <c r="E21" s="81"/>
      <c r="F21" s="71"/>
      <c r="G21" s="72"/>
    </row>
    <row r="22" spans="1:7" ht="16" x14ac:dyDescent="0.35">
      <c r="B22" s="9" t="s">
        <v>1328</v>
      </c>
      <c r="C22" s="82" t="s">
        <v>995</v>
      </c>
      <c r="D22" s="32"/>
      <c r="E22" s="109" t="s">
        <v>996</v>
      </c>
      <c r="F22" s="32"/>
      <c r="G22" s="74"/>
    </row>
    <row r="23" spans="1:7" ht="16" x14ac:dyDescent="0.35">
      <c r="A23" s="9"/>
      <c r="B23" s="9" t="s">
        <v>1328</v>
      </c>
      <c r="C23" s="73" t="s">
        <v>1004</v>
      </c>
      <c r="D23" s="32"/>
      <c r="E23" s="111" t="s">
        <v>2025</v>
      </c>
      <c r="F23" s="32"/>
      <c r="G23" s="74"/>
    </row>
    <row r="24" spans="1:7" ht="16" x14ac:dyDescent="0.35">
      <c r="B24" s="9" t="s">
        <v>1328</v>
      </c>
      <c r="C24" s="73" t="s">
        <v>1002</v>
      </c>
      <c r="D24" s="32"/>
      <c r="E24" s="112">
        <v>45999</v>
      </c>
      <c r="F24" s="32"/>
      <c r="G24" s="74"/>
    </row>
    <row r="25" spans="1:7" ht="16" x14ac:dyDescent="0.35">
      <c r="A25" s="9"/>
      <c r="B25" s="9" t="s">
        <v>1328</v>
      </c>
      <c r="C25" s="73" t="s">
        <v>1332</v>
      </c>
      <c r="D25" s="32"/>
      <c r="E25" s="249" t="s">
        <v>2026</v>
      </c>
      <c r="F25" s="32"/>
      <c r="G25" s="74"/>
    </row>
    <row r="26" spans="1:7" ht="16" x14ac:dyDescent="0.35">
      <c r="B26" s="9" t="s">
        <v>1328</v>
      </c>
      <c r="C26" s="83" t="s">
        <v>1747</v>
      </c>
      <c r="D26" s="84"/>
      <c r="E26" s="111" t="s">
        <v>996</v>
      </c>
      <c r="F26" s="84"/>
      <c r="G26" s="85"/>
    </row>
    <row r="27" spans="1:7" ht="16" x14ac:dyDescent="0.35">
      <c r="B27" s="9" t="s">
        <v>1328</v>
      </c>
      <c r="C27" s="73" t="s">
        <v>1656</v>
      </c>
      <c r="D27" s="32"/>
      <c r="E27" s="112" t="s">
        <v>2027</v>
      </c>
      <c r="F27" s="32"/>
      <c r="G27" s="86"/>
    </row>
    <row r="28" spans="1:7" ht="16" x14ac:dyDescent="0.35">
      <c r="A28" s="9"/>
      <c r="B28" s="9" t="s">
        <v>1328</v>
      </c>
      <c r="C28" s="73" t="s">
        <v>1672</v>
      </c>
      <c r="D28" s="32"/>
      <c r="E28" s="249" t="s">
        <v>2028</v>
      </c>
      <c r="F28" s="32"/>
      <c r="G28" s="86"/>
    </row>
    <row r="29" spans="1:7" ht="16" x14ac:dyDescent="0.35">
      <c r="B29" s="9" t="s">
        <v>1328</v>
      </c>
      <c r="C29" s="83" t="s">
        <v>1329</v>
      </c>
      <c r="D29" s="84"/>
      <c r="E29" s="111" t="s">
        <v>999</v>
      </c>
      <c r="F29" s="87"/>
      <c r="G29" s="88"/>
    </row>
    <row r="30" spans="1:7" ht="16" x14ac:dyDescent="0.35">
      <c r="A30" s="9"/>
      <c r="B30" s="9" t="s">
        <v>1328</v>
      </c>
      <c r="C30" s="73" t="s">
        <v>1330</v>
      </c>
      <c r="D30" s="32"/>
      <c r="E30" s="112" t="str">
        <f>IF(OR($E$29=Lists!$I$4,$E$29=Lists!$I$5),"&lt;Date in this format: YYYY-MM-DD&gt;","")</f>
        <v/>
      </c>
      <c r="F30" s="32"/>
      <c r="G30" s="74"/>
    </row>
    <row r="31" spans="1:7" ht="16.5" thickBot="1" x14ac:dyDescent="0.4">
      <c r="A31" s="9"/>
      <c r="B31" s="9" t="s">
        <v>1328</v>
      </c>
      <c r="C31" s="73" t="s">
        <v>1331</v>
      </c>
      <c r="D31" s="89"/>
      <c r="E31" s="113" t="str">
        <f>IF(OR($E$29=Lists!$I$4,$E$29=Lists!$I$5),"&lt;URL&gt;","")</f>
        <v/>
      </c>
      <c r="F31" s="77"/>
      <c r="G31" s="90"/>
    </row>
    <row r="32" spans="1:7" ht="16" customHeight="1" thickBot="1" x14ac:dyDescent="0.4">
      <c r="C32" s="207" t="s">
        <v>1935</v>
      </c>
      <c r="D32" s="91"/>
      <c r="E32" s="34"/>
      <c r="F32" s="92"/>
      <c r="G32" s="35"/>
    </row>
    <row r="33" spans="1:7" ht="16" x14ac:dyDescent="0.35">
      <c r="A33" s="9"/>
      <c r="B33" s="11"/>
      <c r="C33" s="93" t="s">
        <v>1648</v>
      </c>
      <c r="D33" s="32"/>
      <c r="E33" s="114" t="s">
        <v>1659</v>
      </c>
      <c r="F33" s="17"/>
      <c r="G33" s="94" t="str">
        <f>IF(OR($E$29=Lists!$I$4,$E$29=Lists!$I$5),"&lt;URL&gt;","")</f>
        <v/>
      </c>
    </row>
    <row r="34" spans="1:7" ht="16.5" thickBot="1" x14ac:dyDescent="0.4">
      <c r="B34" s="9" t="s">
        <v>1337</v>
      </c>
      <c r="C34" s="95" t="s">
        <v>1432</v>
      </c>
      <c r="D34" s="77"/>
      <c r="E34" s="250" t="s">
        <v>2029</v>
      </c>
      <c r="F34" s="71"/>
      <c r="G34" s="96"/>
    </row>
    <row r="35" spans="1:7" ht="18" customHeight="1" thickBot="1" x14ac:dyDescent="0.4">
      <c r="A35" s="9"/>
      <c r="B35" s="9" t="s">
        <v>1337</v>
      </c>
      <c r="C35" s="70" t="s">
        <v>1337</v>
      </c>
      <c r="D35" s="71"/>
      <c r="E35" s="92"/>
      <c r="F35" s="71"/>
      <c r="G35" s="92"/>
    </row>
    <row r="36" spans="1:7" ht="15.65" customHeight="1" x14ac:dyDescent="0.35">
      <c r="B36" s="9" t="s">
        <v>1337</v>
      </c>
      <c r="C36" s="75" t="s">
        <v>1003</v>
      </c>
      <c r="D36" s="32"/>
      <c r="E36" s="76"/>
      <c r="F36" s="32"/>
      <c r="G36" s="32"/>
    </row>
    <row r="37" spans="1:7" ht="16.5" customHeight="1" x14ac:dyDescent="0.35">
      <c r="A37" s="9"/>
      <c r="B37" s="9" t="s">
        <v>1337</v>
      </c>
      <c r="C37" s="97" t="s">
        <v>986</v>
      </c>
      <c r="D37" s="32"/>
      <c r="E37" s="111" t="s">
        <v>996</v>
      </c>
      <c r="F37" s="32"/>
      <c r="G37" s="86"/>
    </row>
    <row r="38" spans="1:7" ht="16.5" customHeight="1" x14ac:dyDescent="0.35">
      <c r="A38" s="9"/>
      <c r="B38" s="9" t="s">
        <v>1337</v>
      </c>
      <c r="C38" s="97" t="s">
        <v>987</v>
      </c>
      <c r="D38" s="32"/>
      <c r="E38" s="111" t="s">
        <v>996</v>
      </c>
      <c r="F38" s="32"/>
      <c r="G38" s="86"/>
    </row>
    <row r="39" spans="1:7" ht="15.65" customHeight="1" x14ac:dyDescent="0.35">
      <c r="B39" s="9" t="s">
        <v>1337</v>
      </c>
      <c r="C39" s="97" t="s">
        <v>1430</v>
      </c>
      <c r="D39" s="32"/>
      <c r="E39" s="111" t="s">
        <v>996</v>
      </c>
      <c r="F39" s="32"/>
      <c r="G39" s="86"/>
    </row>
    <row r="40" spans="1:7" ht="18" customHeight="1" x14ac:dyDescent="0.35">
      <c r="B40" s="9" t="s">
        <v>1337</v>
      </c>
      <c r="C40" s="97" t="s">
        <v>1825</v>
      </c>
      <c r="D40" s="32"/>
      <c r="E40" s="111" t="s">
        <v>996</v>
      </c>
      <c r="F40" s="32"/>
      <c r="G40" s="86"/>
    </row>
    <row r="41" spans="1:7" ht="16" x14ac:dyDescent="0.35">
      <c r="B41" s="9" t="s">
        <v>1337</v>
      </c>
      <c r="C41" s="98" t="s">
        <v>1646</v>
      </c>
      <c r="D41" s="32"/>
      <c r="E41" s="111" t="s">
        <v>1973</v>
      </c>
      <c r="F41" s="32"/>
      <c r="G41" s="86"/>
    </row>
    <row r="42" spans="1:7" ht="16" x14ac:dyDescent="0.35">
      <c r="B42" s="9"/>
      <c r="C42" s="98"/>
      <c r="D42" s="32"/>
      <c r="E42" s="111" t="s">
        <v>1972</v>
      </c>
      <c r="F42" s="32"/>
      <c r="G42" s="86"/>
    </row>
    <row r="43" spans="1:7" ht="16" x14ac:dyDescent="0.35">
      <c r="B43" s="9" t="s">
        <v>1337</v>
      </c>
      <c r="C43" s="97" t="s">
        <v>1746</v>
      </c>
      <c r="D43" s="32"/>
      <c r="E43" s="111">
        <v>8</v>
      </c>
      <c r="F43" s="32"/>
      <c r="G43" s="86"/>
    </row>
    <row r="44" spans="1:7" ht="16" x14ac:dyDescent="0.35">
      <c r="B44" s="9" t="s">
        <v>1337</v>
      </c>
      <c r="C44" s="97" t="s">
        <v>1824</v>
      </c>
      <c r="D44" s="99"/>
      <c r="E44" s="111">
        <v>16</v>
      </c>
      <c r="F44" s="32"/>
      <c r="G44" s="100"/>
    </row>
    <row r="45" spans="1:7" ht="16" x14ac:dyDescent="0.35">
      <c r="B45" s="9" t="s">
        <v>1337</v>
      </c>
      <c r="C45" s="101" t="s">
        <v>1872</v>
      </c>
      <c r="D45" s="32"/>
      <c r="E45" s="115" t="s">
        <v>1128</v>
      </c>
      <c r="F45" s="84"/>
      <c r="G45" s="86"/>
    </row>
    <row r="46" spans="1:7" ht="16" x14ac:dyDescent="0.35">
      <c r="B46" s="9" t="s">
        <v>1337</v>
      </c>
      <c r="C46" s="102" t="s">
        <v>1333</v>
      </c>
      <c r="D46" s="32"/>
      <c r="E46" s="251">
        <v>174.96</v>
      </c>
      <c r="F46" s="32"/>
      <c r="G46" s="86"/>
    </row>
    <row r="47" spans="1:7" ht="28.5" thickBot="1" x14ac:dyDescent="0.4">
      <c r="B47" s="9" t="s">
        <v>1337</v>
      </c>
      <c r="C47" s="206" t="s">
        <v>1745</v>
      </c>
      <c r="D47" s="77"/>
      <c r="E47" s="252" t="s">
        <v>2030</v>
      </c>
      <c r="F47" s="77"/>
      <c r="G47" s="122"/>
    </row>
    <row r="48" spans="1:7" s="13" customFormat="1" ht="16.5" thickBot="1" x14ac:dyDescent="0.4">
      <c r="A48" s="7"/>
      <c r="B48" s="9" t="s">
        <v>1337</v>
      </c>
      <c r="C48" s="204" t="s">
        <v>1933</v>
      </c>
      <c r="D48" s="77"/>
      <c r="E48" s="205"/>
      <c r="F48" s="77"/>
      <c r="G48" s="122"/>
    </row>
    <row r="49" spans="1:7" ht="15.65" customHeight="1" x14ac:dyDescent="0.35">
      <c r="B49" s="9" t="s">
        <v>1337</v>
      </c>
      <c r="C49" s="97" t="s">
        <v>1334</v>
      </c>
      <c r="D49" s="32"/>
      <c r="E49" s="111" t="s">
        <v>996</v>
      </c>
      <c r="F49" s="32"/>
      <c r="G49" s="86"/>
    </row>
    <row r="50" spans="1:7" s="9" customFormat="1" ht="16" x14ac:dyDescent="0.35">
      <c r="A50" s="7"/>
      <c r="C50" s="97" t="s">
        <v>1431</v>
      </c>
      <c r="D50" s="32"/>
      <c r="E50" s="111" t="s">
        <v>996</v>
      </c>
      <c r="F50" s="32"/>
      <c r="G50" s="86"/>
    </row>
    <row r="51" spans="1:7" s="9" customFormat="1" ht="15.65" customHeight="1" x14ac:dyDescent="0.35">
      <c r="A51" s="7"/>
      <c r="C51" s="97" t="s">
        <v>1335</v>
      </c>
      <c r="D51" s="32"/>
      <c r="E51" s="111" t="s">
        <v>996</v>
      </c>
      <c r="F51" s="32"/>
      <c r="G51" s="86"/>
    </row>
    <row r="52" spans="1:7" ht="16.5" thickBot="1" x14ac:dyDescent="0.4">
      <c r="B52" s="9"/>
      <c r="C52" s="120" t="s">
        <v>1336</v>
      </c>
      <c r="D52" s="77"/>
      <c r="E52" s="121" t="s">
        <v>996</v>
      </c>
      <c r="F52" s="77"/>
      <c r="G52" s="122"/>
    </row>
    <row r="53" spans="1:7" ht="16.5" thickBot="1" x14ac:dyDescent="0.4">
      <c r="B53" s="9"/>
      <c r="C53" s="117" t="s">
        <v>1873</v>
      </c>
      <c r="D53" s="118"/>
      <c r="E53" s="119">
        <f>SUM(E54:E57)</f>
        <v>0.99999999999999989</v>
      </c>
      <c r="F53" s="118"/>
      <c r="G53" s="118"/>
    </row>
    <row r="54" spans="1:7" ht="16" x14ac:dyDescent="0.35">
      <c r="B54" s="9"/>
      <c r="C54" s="73" t="s">
        <v>1624</v>
      </c>
      <c r="D54" s="32"/>
      <c r="E54" s="103">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0.16071428571428573</v>
      </c>
      <c r="F54" s="32"/>
      <c r="G54" s="104" t="s">
        <v>1625</v>
      </c>
    </row>
    <row r="55" spans="1:7" s="9" customFormat="1" ht="16" x14ac:dyDescent="0.35">
      <c r="B55" s="14"/>
      <c r="C55" s="73" t="s">
        <v>1660</v>
      </c>
      <c r="D55" s="32"/>
      <c r="E55" s="103">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0.6071428571428571</v>
      </c>
      <c r="F55" s="32"/>
      <c r="G55" s="104" t="s">
        <v>1625</v>
      </c>
    </row>
    <row r="56" spans="1:7" s="9" customFormat="1" ht="16" x14ac:dyDescent="0.35">
      <c r="A56" s="7"/>
      <c r="B56" s="9" t="s">
        <v>1338</v>
      </c>
      <c r="C56" s="73" t="s">
        <v>1000</v>
      </c>
      <c r="D56" s="32"/>
      <c r="E56" s="103">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0.125</v>
      </c>
      <c r="F56" s="32"/>
      <c r="G56" s="104" t="s">
        <v>1625</v>
      </c>
    </row>
    <row r="57" spans="1:7" ht="15" customHeight="1" thickBot="1" x14ac:dyDescent="0.4">
      <c r="B57" s="9" t="s">
        <v>1338</v>
      </c>
      <c r="C57" s="73" t="s">
        <v>1577</v>
      </c>
      <c r="D57" s="32"/>
      <c r="E57" s="103">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0.10714285714285714</v>
      </c>
      <c r="F57" s="32"/>
      <c r="G57" s="104" t="s">
        <v>1625</v>
      </c>
    </row>
    <row r="58" spans="1:7" ht="16.5" thickBot="1" x14ac:dyDescent="0.4">
      <c r="B58" s="9" t="s">
        <v>1338</v>
      </c>
      <c r="C58" s="105" t="s">
        <v>1647</v>
      </c>
      <c r="D58" s="106"/>
      <c r="E58" s="107"/>
      <c r="F58" s="106"/>
      <c r="G58" s="106"/>
    </row>
    <row r="59" spans="1:7" s="9" customFormat="1" ht="16" x14ac:dyDescent="0.35">
      <c r="A59" s="7"/>
      <c r="B59" s="9" t="s">
        <v>1338</v>
      </c>
      <c r="C59" s="73" t="s">
        <v>990</v>
      </c>
      <c r="D59" s="32"/>
      <c r="E59" s="109" t="s">
        <v>2031</v>
      </c>
      <c r="F59" s="32"/>
      <c r="G59" s="74"/>
    </row>
    <row r="60" spans="1:7" ht="16" x14ac:dyDescent="0.35">
      <c r="C60" s="73" t="s">
        <v>991</v>
      </c>
      <c r="D60" s="32"/>
      <c r="E60" s="109" t="s">
        <v>2032</v>
      </c>
      <c r="F60" s="32"/>
      <c r="G60" s="74"/>
    </row>
    <row r="61" spans="1:7" ht="16" x14ac:dyDescent="0.35">
      <c r="C61" s="73" t="s">
        <v>992</v>
      </c>
      <c r="D61" s="32"/>
      <c r="E61" s="253" t="s">
        <v>2033</v>
      </c>
      <c r="F61" s="32"/>
      <c r="G61" s="74"/>
    </row>
    <row r="62" spans="1:7" ht="16.5" thickBot="1" x14ac:dyDescent="0.4">
      <c r="C62" s="108"/>
      <c r="D62" s="77"/>
      <c r="E62" s="78"/>
      <c r="F62" s="77"/>
      <c r="G62" s="89"/>
    </row>
    <row r="63" spans="1:7" s="9" customFormat="1" ht="16.5" thickBot="1" x14ac:dyDescent="0.4">
      <c r="A63" s="7"/>
      <c r="B63" s="7"/>
      <c r="C63" s="296"/>
      <c r="D63" s="296"/>
      <c r="E63" s="296"/>
      <c r="F63" s="296"/>
      <c r="G63" s="296"/>
    </row>
    <row r="64" spans="1:7" s="17" customFormat="1" ht="15.5" thickBot="1" x14ac:dyDescent="0.4">
      <c r="C64" s="285" t="s">
        <v>1842</v>
      </c>
      <c r="D64" s="286"/>
      <c r="E64" s="286"/>
      <c r="F64" s="286"/>
      <c r="G64" s="287"/>
    </row>
    <row r="65" spans="2:7" s="17" customFormat="1" ht="15.5" thickBot="1" x14ac:dyDescent="0.4">
      <c r="C65" s="285" t="s">
        <v>1861</v>
      </c>
      <c r="D65" s="286"/>
      <c r="E65" s="286"/>
      <c r="F65" s="286"/>
      <c r="G65" s="287"/>
    </row>
    <row r="66" spans="2:7" s="17" customFormat="1" ht="15.5" thickBot="1" x14ac:dyDescent="0.4">
      <c r="C66" s="297"/>
      <c r="D66" s="297"/>
      <c r="E66" s="297"/>
      <c r="F66" s="297"/>
      <c r="G66" s="297"/>
    </row>
    <row r="67" spans="2:7" s="17" customFormat="1" ht="18.75" customHeight="1" x14ac:dyDescent="0.35">
      <c r="C67" s="298" t="s">
        <v>1841</v>
      </c>
      <c r="D67" s="298"/>
      <c r="E67" s="298"/>
      <c r="F67" s="298"/>
      <c r="G67" s="298"/>
    </row>
    <row r="68" spans="2:7" s="17" customFormat="1" ht="15" x14ac:dyDescent="0.35">
      <c r="C68" s="280" t="s">
        <v>1862</v>
      </c>
      <c r="D68" s="280"/>
      <c r="E68" s="280"/>
      <c r="F68" s="280"/>
      <c r="G68" s="280"/>
    </row>
    <row r="69" spans="2:7" s="17" customFormat="1" ht="15" x14ac:dyDescent="0.35">
      <c r="B69" s="32" t="s">
        <v>993</v>
      </c>
      <c r="C69" s="291" t="s">
        <v>1863</v>
      </c>
      <c r="D69" s="291"/>
      <c r="E69" s="291"/>
      <c r="F69" s="291"/>
      <c r="G69" s="291"/>
    </row>
    <row r="70" spans="2:7" ht="16" x14ac:dyDescent="0.35">
      <c r="C70" s="10"/>
      <c r="D70" s="9"/>
      <c r="E70" s="10"/>
      <c r="F70" s="9"/>
      <c r="G70" s="9"/>
    </row>
    <row r="71" spans="2:7" ht="15" customHeight="1" x14ac:dyDescent="0.35">
      <c r="C71" s="8"/>
      <c r="D71" s="8"/>
      <c r="E71" s="8"/>
      <c r="F71" s="8"/>
    </row>
    <row r="72" spans="2:7" ht="15" customHeight="1" x14ac:dyDescent="0.35"/>
    <row r="73" spans="2:7" ht="16" x14ac:dyDescent="0.35">
      <c r="C73" s="290"/>
      <c r="D73" s="290"/>
      <c r="E73" s="290"/>
      <c r="F73" s="290"/>
      <c r="G73" s="290"/>
    </row>
    <row r="74" spans="2:7" ht="16" x14ac:dyDescent="0.35">
      <c r="C74" s="290"/>
      <c r="D74" s="290"/>
      <c r="E74" s="290"/>
      <c r="F74" s="290"/>
      <c r="G74" s="290"/>
    </row>
    <row r="75" spans="2:7" ht="18.75" customHeight="1" x14ac:dyDescent="0.35">
      <c r="C75" s="290"/>
      <c r="D75" s="290"/>
      <c r="E75" s="290"/>
      <c r="F75" s="290"/>
      <c r="G75" s="290"/>
    </row>
    <row r="76" spans="2:7" ht="16" x14ac:dyDescent="0.35">
      <c r="C76" s="290"/>
      <c r="D76" s="290"/>
      <c r="E76" s="290"/>
      <c r="F76" s="290"/>
      <c r="G76" s="290"/>
    </row>
    <row r="77" spans="2:7" ht="16" x14ac:dyDescent="0.35">
      <c r="C77" s="8"/>
      <c r="D77" s="8"/>
      <c r="E77" s="8"/>
      <c r="F77" s="8"/>
    </row>
    <row r="78" spans="2:7" ht="16" x14ac:dyDescent="0.35">
      <c r="C78" s="289"/>
      <c r="D78" s="289"/>
      <c r="E78" s="289"/>
    </row>
    <row r="79" spans="2:7" ht="16" x14ac:dyDescent="0.35">
      <c r="C79" s="289"/>
      <c r="D79" s="289"/>
      <c r="E79" s="289"/>
    </row>
    <row r="80" spans="2:7" ht="16" x14ac:dyDescent="0.35"/>
    <row r="81" ht="16" x14ac:dyDescent="0.35"/>
    <row r="82" ht="16" x14ac:dyDescent="0.35"/>
    <row r="83" ht="16" x14ac:dyDescent="0.35"/>
    <row r="84" ht="16" x14ac:dyDescent="0.35"/>
    <row r="85" ht="16" x14ac:dyDescent="0.35"/>
    <row r="86" ht="16" x14ac:dyDescent="0.35"/>
    <row r="87" ht="16" x14ac:dyDescent="0.35"/>
    <row r="88" ht="16" x14ac:dyDescent="0.35"/>
    <row r="89" ht="16" x14ac:dyDescent="0.35"/>
    <row r="90" ht="16" x14ac:dyDescent="0.35"/>
    <row r="91" ht="16" x14ac:dyDescent="0.35"/>
    <row r="92" ht="16" x14ac:dyDescent="0.35"/>
    <row r="93" ht="16" x14ac:dyDescent="0.35"/>
    <row r="94" ht="16" x14ac:dyDescent="0.35"/>
    <row r="95" ht="16" x14ac:dyDescent="0.35"/>
    <row r="96" ht="16" x14ac:dyDescent="0.35"/>
  </sheetData>
  <sheetProtection selectLockedCells="1"/>
  <dataConsolidate/>
  <mergeCells count="19">
    <mergeCell ref="C69:G69"/>
    <mergeCell ref="C2:G2"/>
    <mergeCell ref="C3:G3"/>
    <mergeCell ref="C4:G4"/>
    <mergeCell ref="C5:G5"/>
    <mergeCell ref="C6:G6"/>
    <mergeCell ref="C65:G65"/>
    <mergeCell ref="C68:G68"/>
    <mergeCell ref="C64:G64"/>
    <mergeCell ref="C63:G63"/>
    <mergeCell ref="C66:G66"/>
    <mergeCell ref="C67:G67"/>
    <mergeCell ref="C7:G7"/>
    <mergeCell ref="C79:E79"/>
    <mergeCell ref="C73:G73"/>
    <mergeCell ref="C74:G74"/>
    <mergeCell ref="C75:G75"/>
    <mergeCell ref="C76:G76"/>
    <mergeCell ref="C78:E78"/>
  </mergeCells>
  <dataValidations xWindow="1195" yWindow="633" count="12">
    <dataValidation type="date" allowBlank="1" showInputMessage="1" showErrorMessage="1" errorTitle="Incorrect format" error="Please revise information according to specified format" promptTitle="Input date in specific format" prompt="YYYY-MM-DD" sqref="E30 E19:E20" xr:uid="{F8800322-AA7E-4331-9E06-6D5947305C1D}">
      <formula1>36161</formula1>
      <formula2>47848</formula2>
    </dataValidation>
    <dataValidation allowBlank="1" showInputMessage="1" showErrorMessage="1" promptTitle="Entity name" prompt="Insert name of the organisation, company, or government agency here" sqref="E23" xr:uid="{4A205CA2-2F42-464F-A431-B07EC1EE9FE6}"/>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9:E52 E22 E26 E37:E40" xr:uid="{5DD73E25-8898-41B4-B745-2A92CCEC7068}">
      <formula1>Simple_options_list</formula1>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3:E44"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whole" showInputMessage="1" showErrorMessage="1" sqref="F1 D14:D62 G18 E21:G21 E15:E18 E32:G32 E35:G36 E48 C33:C69 F8:F62 G1:G2 D62:G62 C1:C31 D8:G13 D1:E2 F70:F1048576 E53:G58"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E42"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6" xr:uid="{176058EF-1FCA-431F-9C56-CF1385EEF79A}">
      <formula1>0</formula1>
      <formula2>9999999999999990000</formula2>
    </dataValidation>
  </dataValidations>
  <hyperlinks>
    <hyperlink ref="C45" r:id="rId1" display="Reporting currency (ISO-4217)" xr:uid="{3F918DE8-E6E1-4830-805E-96AFBEFB916F}"/>
    <hyperlink ref="C48" r:id="rId2" location="r4-7" xr:uid="{51DB007D-E0B5-4FA0-A7A5-53C533F157EC}"/>
    <hyperlink ref="C7" r:id="rId3" xr:uid="{629C1DD5-0578-447B-BEDB-44D5374C75B4}"/>
    <hyperlink ref="C32" r:id="rId4" location="r7-2" display="Public debate (Requirement 7.1)" xr:uid="{00000000-0004-0000-0200-000026000000}"/>
    <hyperlink ref="E25" r:id="rId5" xr:uid="{0BDA460F-6C41-4BFE-8099-33916C56236B}"/>
    <hyperlink ref="E28" r:id="rId6" xr:uid="{3A65E6AB-C66C-474D-912E-EF2B5DB9BF56}"/>
    <hyperlink ref="E34" r:id="rId7" display="https://liberia.opendataforafrica.org/" xr:uid="{C23300E0-9197-4759-85A5-C5092F005D5B}"/>
    <hyperlink ref="E47" r:id="rId8" xr:uid="{E4E45A1D-B2A6-4715-9047-027D22D19284}"/>
    <hyperlink ref="E61" r:id="rId9" xr:uid="{6D7577E7-03CC-4432-9199-29D0C76A6CC9}"/>
  </hyperlinks>
  <pageMargins left="0.25" right="0.25" top="0.75" bottom="0.75" header="0.3" footer="0.3"/>
  <pageSetup paperSize="8" fitToHeight="0" orientation="landscape" horizontalDpi="2400" verticalDpi="2400" r:id="rId10"/>
  <customProperties>
    <customPr name="OrphanNamesChecked" r:id="rId11"/>
  </customProperties>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35"/>
  <sheetViews>
    <sheetView showGridLines="0" topLeftCell="A158" zoomScale="85" zoomScaleNormal="85" workbookViewId="0">
      <selection activeCell="B4" sqref="B4:H4"/>
    </sheetView>
  </sheetViews>
  <sheetFormatPr defaultColWidth="4" defaultRowHeight="24" customHeight="1" x14ac:dyDescent="0.35"/>
  <cols>
    <col min="1" max="1" width="4" style="7"/>
    <col min="2" max="2" width="56.54296875" style="7" customWidth="1"/>
    <col min="3" max="3" width="4" style="7"/>
    <col min="4" max="4" width="50.54296875" style="7" customWidth="1"/>
    <col min="5" max="5" width="5.453125" style="7" customWidth="1"/>
    <col min="6" max="6" width="50.54296875" style="7" customWidth="1"/>
    <col min="7" max="7" width="4" style="7"/>
    <col min="8" max="8" width="53.81640625" style="7" customWidth="1"/>
    <col min="9" max="15" width="4" style="7"/>
    <col min="16" max="16" width="42" style="7" bestFit="1" customWidth="1"/>
    <col min="17" max="16384" width="4" style="7"/>
  </cols>
  <sheetData>
    <row r="1" spans="2:16" ht="16" x14ac:dyDescent="0.35"/>
    <row r="2" spans="2:16" s="17" customFormat="1" ht="15" x14ac:dyDescent="0.35">
      <c r="B2" s="50" t="s">
        <v>1874</v>
      </c>
      <c r="C2" s="50"/>
      <c r="D2" s="50"/>
      <c r="E2" s="50"/>
      <c r="F2" s="50"/>
      <c r="G2" s="50"/>
      <c r="H2" s="50"/>
    </row>
    <row r="3" spans="2:16" s="192" customFormat="1" ht="22.5" x14ac:dyDescent="0.35">
      <c r="B3" s="293" t="s">
        <v>1639</v>
      </c>
      <c r="C3" s="293"/>
      <c r="D3" s="293"/>
      <c r="E3" s="293"/>
      <c r="F3" s="293"/>
      <c r="G3" s="293"/>
      <c r="H3" s="293"/>
    </row>
    <row r="4" spans="2:16" s="17" customFormat="1" ht="17.149999999999999" customHeight="1" x14ac:dyDescent="0.35">
      <c r="B4" s="300" t="s">
        <v>1634</v>
      </c>
      <c r="C4" s="300"/>
      <c r="D4" s="300"/>
      <c r="E4" s="300"/>
      <c r="F4" s="300"/>
      <c r="G4" s="300"/>
      <c r="H4" s="300"/>
    </row>
    <row r="5" spans="2:16" s="17" customFormat="1" ht="15" x14ac:dyDescent="0.35">
      <c r="B5" s="295" t="s">
        <v>1875</v>
      </c>
      <c r="C5" s="295"/>
      <c r="D5" s="295"/>
      <c r="E5" s="295"/>
      <c r="F5" s="295"/>
      <c r="G5" s="295"/>
      <c r="H5" s="295"/>
    </row>
    <row r="6" spans="2:16" s="17" customFormat="1" ht="15" x14ac:dyDescent="0.4">
      <c r="B6" s="295" t="s">
        <v>1635</v>
      </c>
      <c r="C6" s="295"/>
      <c r="D6" s="295"/>
      <c r="E6" s="295"/>
      <c r="F6" s="295"/>
      <c r="G6" s="295"/>
      <c r="H6" s="295"/>
      <c r="P6" s="15"/>
    </row>
    <row r="7" spans="2:16" s="17" customFormat="1" ht="15" x14ac:dyDescent="0.35">
      <c r="B7" s="295" t="s">
        <v>1876</v>
      </c>
      <c r="C7" s="295"/>
      <c r="D7" s="295"/>
      <c r="E7" s="295"/>
      <c r="F7" s="295"/>
      <c r="G7" s="295"/>
      <c r="H7" s="295"/>
    </row>
    <row r="8" spans="2:16" s="17" customFormat="1" ht="17.149999999999999" customHeight="1" x14ac:dyDescent="0.35">
      <c r="B8" s="295" t="s">
        <v>1877</v>
      </c>
      <c r="C8" s="295"/>
      <c r="D8" s="295"/>
      <c r="E8" s="295"/>
      <c r="F8" s="295"/>
      <c r="G8" s="295"/>
      <c r="H8" s="295"/>
    </row>
    <row r="9" spans="2:16" s="17" customFormat="1" ht="15" customHeight="1" x14ac:dyDescent="0.4">
      <c r="B9" s="305" t="s">
        <v>1878</v>
      </c>
      <c r="C9" s="305"/>
      <c r="D9" s="305"/>
      <c r="E9" s="305"/>
      <c r="F9" s="305"/>
      <c r="G9" s="305"/>
      <c r="H9" s="305"/>
    </row>
    <row r="10" spans="2:16" s="17" customFormat="1" ht="15" customHeight="1" x14ac:dyDescent="0.4">
      <c r="E10" s="123"/>
      <c r="F10" s="123"/>
      <c r="G10" s="123"/>
      <c r="H10" s="123"/>
    </row>
    <row r="11" spans="2:16" s="17" customFormat="1" ht="16" x14ac:dyDescent="0.35">
      <c r="B11" s="54" t="s">
        <v>1941</v>
      </c>
      <c r="C11" s="20"/>
      <c r="D11" s="23" t="s">
        <v>1940</v>
      </c>
      <c r="E11" s="20"/>
      <c r="F11" s="24" t="s">
        <v>1645</v>
      </c>
      <c r="G11" s="7"/>
      <c r="P11" s="198"/>
    </row>
    <row r="12" spans="2:16" s="17" customFormat="1" ht="15" x14ac:dyDescent="0.35"/>
    <row r="13" spans="2:16" s="192" customFormat="1" ht="22.5" x14ac:dyDescent="0.35">
      <c r="B13" s="16" t="s">
        <v>1632</v>
      </c>
      <c r="D13" s="193"/>
      <c r="F13" s="193"/>
    </row>
    <row r="14" spans="2:16" s="17" customFormat="1" ht="15" x14ac:dyDescent="0.35">
      <c r="B14" s="34" t="s">
        <v>1879</v>
      </c>
      <c r="D14" s="34"/>
      <c r="F14" s="34"/>
    </row>
    <row r="15" spans="2:16" s="17" customFormat="1" ht="15" x14ac:dyDescent="0.35">
      <c r="B15" s="37"/>
      <c r="D15" s="124"/>
      <c r="F15" s="124"/>
    </row>
    <row r="16" spans="2:16" s="213" customFormat="1" ht="19" x14ac:dyDescent="0.35">
      <c r="B16" s="214" t="s">
        <v>3</v>
      </c>
      <c r="D16" s="214" t="s">
        <v>4</v>
      </c>
      <c r="F16" s="214" t="s">
        <v>1603</v>
      </c>
      <c r="H16" s="215" t="s">
        <v>2</v>
      </c>
    </row>
    <row r="17" spans="1:16" s="17" customFormat="1" ht="32.25" customHeight="1" x14ac:dyDescent="0.35">
      <c r="B17" s="125" t="s">
        <v>1880</v>
      </c>
      <c r="D17" s="126"/>
      <c r="F17" s="126"/>
      <c r="H17" s="127"/>
    </row>
    <row r="18" spans="1:16" s="17" customFormat="1" ht="15" x14ac:dyDescent="0.35">
      <c r="B18" s="128" t="s">
        <v>1516</v>
      </c>
      <c r="D18" s="129"/>
      <c r="F18" s="129"/>
      <c r="H18" s="130"/>
    </row>
    <row r="19" spans="1:16" s="17" customFormat="1" ht="30" x14ac:dyDescent="0.35">
      <c r="B19" s="131" t="s">
        <v>1517</v>
      </c>
      <c r="D19" s="162" t="s">
        <v>1659</v>
      </c>
      <c r="F19" s="162" t="s">
        <v>2034</v>
      </c>
      <c r="H19" s="130"/>
    </row>
    <row r="20" spans="1:16" s="17" customFormat="1" ht="30" x14ac:dyDescent="0.35">
      <c r="B20" s="131" t="s">
        <v>1578</v>
      </c>
      <c r="D20" s="162" t="s">
        <v>1659</v>
      </c>
      <c r="F20" s="162" t="s">
        <v>2035</v>
      </c>
      <c r="H20" s="130"/>
    </row>
    <row r="21" spans="1:16" s="17" customFormat="1" ht="30" x14ac:dyDescent="0.35">
      <c r="B21" s="131" t="s">
        <v>1942</v>
      </c>
      <c r="D21" s="162" t="s">
        <v>1659</v>
      </c>
      <c r="F21" s="162" t="s">
        <v>2036</v>
      </c>
      <c r="H21" s="130"/>
      <c r="O21" s="198"/>
      <c r="P21" s="218"/>
    </row>
    <row r="22" spans="1:16" s="17" customFormat="1" ht="30" x14ac:dyDescent="0.35">
      <c r="B22" s="132" t="s">
        <v>1518</v>
      </c>
      <c r="D22" s="163" t="s">
        <v>1659</v>
      </c>
      <c r="F22" s="162" t="s">
        <v>2037</v>
      </c>
      <c r="H22" s="133"/>
    </row>
    <row r="23" spans="1:16" s="17" customFormat="1" ht="15" x14ac:dyDescent="0.35">
      <c r="B23" s="37"/>
      <c r="D23" s="124"/>
      <c r="F23" s="124"/>
    </row>
    <row r="24" spans="1:16" s="17" customFormat="1" ht="15" x14ac:dyDescent="0.35">
      <c r="B24" s="125" t="s">
        <v>1881</v>
      </c>
      <c r="D24" s="126"/>
      <c r="F24" s="126"/>
      <c r="H24" s="127"/>
    </row>
    <row r="25" spans="1:16" s="17" customFormat="1" ht="15" x14ac:dyDescent="0.35">
      <c r="B25" s="128" t="s">
        <v>1516</v>
      </c>
      <c r="D25" s="129"/>
      <c r="F25" s="129"/>
      <c r="H25" s="130"/>
    </row>
    <row r="26" spans="1:16" s="17" customFormat="1" ht="30" x14ac:dyDescent="0.35">
      <c r="B26" s="131" t="s">
        <v>1580</v>
      </c>
      <c r="D26" s="162" t="s">
        <v>1659</v>
      </c>
      <c r="F26" s="162" t="s">
        <v>2040</v>
      </c>
      <c r="G26" s="218"/>
      <c r="H26" s="254"/>
    </row>
    <row r="27" spans="1:16" s="17" customFormat="1" ht="30" x14ac:dyDescent="0.35">
      <c r="A27" s="134"/>
      <c r="B27" s="135" t="s">
        <v>1662</v>
      </c>
      <c r="C27" s="136"/>
      <c r="D27" s="162" t="s">
        <v>1659</v>
      </c>
      <c r="F27" s="162" t="s">
        <v>2040</v>
      </c>
      <c r="G27" s="218"/>
      <c r="H27" s="254"/>
    </row>
    <row r="28" spans="1:16" s="17" customFormat="1" ht="30" x14ac:dyDescent="0.35">
      <c r="B28" s="131" t="s">
        <v>1579</v>
      </c>
      <c r="D28" s="162" t="s">
        <v>1659</v>
      </c>
      <c r="F28" s="162" t="s">
        <v>2040</v>
      </c>
      <c r="G28" s="218"/>
      <c r="H28" s="254"/>
    </row>
    <row r="29" spans="1:16" s="17" customFormat="1" ht="30" x14ac:dyDescent="0.35">
      <c r="B29" s="137" t="s">
        <v>1662</v>
      </c>
      <c r="C29" s="136"/>
      <c r="D29" s="162" t="s">
        <v>1659</v>
      </c>
      <c r="F29" s="162" t="s">
        <v>2040</v>
      </c>
      <c r="G29" s="218"/>
      <c r="H29" s="254"/>
    </row>
    <row r="30" spans="1:16" s="17" customFormat="1" ht="30" x14ac:dyDescent="0.35">
      <c r="B30" s="131" t="s">
        <v>1581</v>
      </c>
      <c r="D30" s="162" t="s">
        <v>1659</v>
      </c>
      <c r="F30" s="162" t="s">
        <v>2040</v>
      </c>
      <c r="G30" s="218"/>
      <c r="H30" s="254"/>
    </row>
    <row r="31" spans="1:16" s="17" customFormat="1" ht="15.5" customHeight="1" x14ac:dyDescent="0.35">
      <c r="B31" s="138" t="s">
        <v>1661</v>
      </c>
      <c r="C31" s="136"/>
      <c r="D31" s="163">
        <v>528</v>
      </c>
      <c r="F31" s="162"/>
      <c r="G31" s="218"/>
      <c r="H31" s="255" t="s">
        <v>2038</v>
      </c>
    </row>
    <row r="32" spans="1:16" s="17" customFormat="1" ht="15" x14ac:dyDescent="0.35">
      <c r="B32" s="139"/>
      <c r="D32" s="124"/>
      <c r="F32" s="124"/>
      <c r="H32" s="140"/>
    </row>
    <row r="33" spans="2:15" s="17" customFormat="1" ht="15" x14ac:dyDescent="0.35">
      <c r="B33" s="125" t="s">
        <v>1882</v>
      </c>
      <c r="D33" s="141"/>
      <c r="F33" s="141"/>
      <c r="H33" s="127"/>
    </row>
    <row r="34" spans="2:15" s="17" customFormat="1" ht="15" x14ac:dyDescent="0.35">
      <c r="B34" s="128" t="s">
        <v>1341</v>
      </c>
      <c r="D34" s="162" t="s">
        <v>1576</v>
      </c>
      <c r="F34" s="256" t="s">
        <v>2039</v>
      </c>
      <c r="H34" s="130"/>
    </row>
    <row r="35" spans="2:15" s="17" customFormat="1" ht="15" x14ac:dyDescent="0.35">
      <c r="B35" s="128" t="s">
        <v>1342</v>
      </c>
      <c r="D35" s="162" t="s">
        <v>1577</v>
      </c>
      <c r="F35" s="162" t="s">
        <v>2041</v>
      </c>
      <c r="H35" s="130"/>
    </row>
    <row r="36" spans="2:15" s="17" customFormat="1" ht="15" x14ac:dyDescent="0.35">
      <c r="B36" s="128" t="s">
        <v>1343</v>
      </c>
      <c r="D36" s="162" t="s">
        <v>1659</v>
      </c>
      <c r="F36" s="162" t="s">
        <v>2041</v>
      </c>
      <c r="H36" s="130"/>
    </row>
    <row r="37" spans="2:15" s="17" customFormat="1" ht="15" x14ac:dyDescent="0.35">
      <c r="B37" s="142" t="s">
        <v>1343</v>
      </c>
      <c r="D37" s="162" t="s">
        <v>1659</v>
      </c>
      <c r="F37" s="162" t="s">
        <v>2041</v>
      </c>
      <c r="H37" s="133"/>
    </row>
    <row r="38" spans="2:15" s="17" customFormat="1" ht="15" x14ac:dyDescent="0.35">
      <c r="B38" s="37"/>
      <c r="D38" s="124"/>
      <c r="F38" s="124"/>
    </row>
    <row r="39" spans="2:15" s="17" customFormat="1" ht="15" x14ac:dyDescent="0.35">
      <c r="B39" s="125" t="s">
        <v>1883</v>
      </c>
      <c r="D39" s="141"/>
      <c r="F39" s="141"/>
      <c r="H39" s="127"/>
    </row>
    <row r="40" spans="2:15" s="17" customFormat="1" ht="15" x14ac:dyDescent="0.35">
      <c r="B40" s="128" t="s">
        <v>1344</v>
      </c>
      <c r="D40" s="162" t="s">
        <v>1576</v>
      </c>
      <c r="F40" s="256" t="s">
        <v>2039</v>
      </c>
      <c r="H40" s="130"/>
    </row>
    <row r="41" spans="2:15" s="17" customFormat="1" ht="15" x14ac:dyDescent="0.35">
      <c r="B41" s="131" t="s">
        <v>1929</v>
      </c>
      <c r="D41" s="162" t="s">
        <v>1576</v>
      </c>
      <c r="F41" s="256" t="s">
        <v>2039</v>
      </c>
      <c r="H41" s="130"/>
      <c r="O41" s="198"/>
    </row>
    <row r="42" spans="2:15" s="17" customFormat="1" ht="15" x14ac:dyDescent="0.35">
      <c r="B42" s="128" t="s">
        <v>1582</v>
      </c>
      <c r="D42" s="162" t="s">
        <v>1576</v>
      </c>
      <c r="F42" s="256" t="s">
        <v>2039</v>
      </c>
      <c r="H42" s="130"/>
    </row>
    <row r="43" spans="2:15" s="17" customFormat="1" ht="15" x14ac:dyDescent="0.35">
      <c r="B43" s="128" t="s">
        <v>1583</v>
      </c>
      <c r="D43" s="162" t="s">
        <v>1576</v>
      </c>
      <c r="F43" s="256" t="s">
        <v>2039</v>
      </c>
      <c r="H43" s="130"/>
    </row>
    <row r="44" spans="2:15" s="17" customFormat="1" ht="15" x14ac:dyDescent="0.35">
      <c r="B44" s="142" t="s">
        <v>1584</v>
      </c>
      <c r="D44" s="163" t="s">
        <v>1576</v>
      </c>
      <c r="F44" s="256" t="s">
        <v>2039</v>
      </c>
      <c r="H44" s="133"/>
    </row>
    <row r="45" spans="2:15" s="17" customFormat="1" ht="15" x14ac:dyDescent="0.35">
      <c r="B45" s="37"/>
      <c r="D45" s="124"/>
      <c r="F45" s="124"/>
    </row>
    <row r="46" spans="2:15" s="17" customFormat="1" ht="15" x14ac:dyDescent="0.35">
      <c r="B46" s="125" t="s">
        <v>1884</v>
      </c>
      <c r="D46" s="143"/>
      <c r="F46" s="143"/>
      <c r="H46" s="127"/>
    </row>
    <row r="47" spans="2:15" s="17" customFormat="1" ht="15" x14ac:dyDescent="0.35">
      <c r="B47" s="128" t="s">
        <v>1345</v>
      </c>
      <c r="D47" s="162" t="s">
        <v>1659</v>
      </c>
      <c r="F47" s="162" t="s">
        <v>2042</v>
      </c>
      <c r="H47" s="130"/>
    </row>
    <row r="48" spans="2:15" s="17" customFormat="1" ht="15" x14ac:dyDescent="0.35">
      <c r="B48" s="131" t="s">
        <v>1651</v>
      </c>
      <c r="D48" s="162" t="s">
        <v>1659</v>
      </c>
      <c r="F48" s="162" t="s">
        <v>2043</v>
      </c>
      <c r="H48" s="130"/>
    </row>
    <row r="49" spans="2:8" s="17" customFormat="1" ht="15" x14ac:dyDescent="0.35">
      <c r="B49" s="142" t="s">
        <v>1346</v>
      </c>
      <c r="D49" s="164" t="s">
        <v>1576</v>
      </c>
      <c r="F49" s="257" t="s">
        <v>2044</v>
      </c>
      <c r="H49" s="258" t="s">
        <v>2045</v>
      </c>
    </row>
    <row r="50" spans="2:8" s="17" customFormat="1" ht="15" x14ac:dyDescent="0.35">
      <c r="B50" s="37"/>
      <c r="D50" s="124"/>
      <c r="F50" s="124"/>
    </row>
    <row r="51" spans="2:8" s="17" customFormat="1" ht="15" x14ac:dyDescent="0.35">
      <c r="B51" s="125" t="s">
        <v>1885</v>
      </c>
      <c r="D51" s="143"/>
      <c r="F51" s="143"/>
      <c r="H51" s="127"/>
    </row>
    <row r="52" spans="2:8" s="17" customFormat="1" ht="30" x14ac:dyDescent="0.35">
      <c r="B52" s="144" t="s">
        <v>1347</v>
      </c>
      <c r="D52" s="162" t="s">
        <v>1659</v>
      </c>
      <c r="F52" s="162" t="s">
        <v>2046</v>
      </c>
      <c r="H52" s="130"/>
    </row>
    <row r="53" spans="2:8" s="17" customFormat="1" ht="45" x14ac:dyDescent="0.35">
      <c r="B53" s="145" t="s">
        <v>1928</v>
      </c>
      <c r="D53" s="162" t="s">
        <v>1577</v>
      </c>
      <c r="F53" s="256" t="s">
        <v>2047</v>
      </c>
      <c r="H53" s="130"/>
    </row>
    <row r="54" spans="2:8" s="17" customFormat="1" ht="36" customHeight="1" x14ac:dyDescent="0.35">
      <c r="B54" s="146" t="s">
        <v>1927</v>
      </c>
      <c r="D54" s="163" t="s">
        <v>1577</v>
      </c>
      <c r="F54" s="163" t="str">
        <f>IF(D54=Lists!$K$4,"&lt; Input URL to data source &gt;",IF(D54=Lists!$K$5,"&lt; Reference section in EITI Report or URL &gt;",IF(D54=Lists!$K$6,"&lt; Reference evidence of non-applicability &gt;","")))</f>
        <v/>
      </c>
      <c r="H54" s="133"/>
    </row>
    <row r="55" spans="2:8" s="17" customFormat="1" ht="15" x14ac:dyDescent="0.35">
      <c r="B55" s="37"/>
      <c r="D55" s="124"/>
      <c r="F55" s="124"/>
    </row>
    <row r="56" spans="2:8" s="17" customFormat="1" ht="15" x14ac:dyDescent="0.35">
      <c r="B56" s="125" t="s">
        <v>1886</v>
      </c>
      <c r="D56" s="143"/>
      <c r="F56" s="143"/>
      <c r="H56" s="127"/>
    </row>
    <row r="57" spans="2:8" s="17" customFormat="1" ht="30" x14ac:dyDescent="0.35">
      <c r="B57" s="147" t="s">
        <v>1585</v>
      </c>
      <c r="D57" s="162" t="s">
        <v>1659</v>
      </c>
      <c r="F57" s="162" t="s">
        <v>2048</v>
      </c>
      <c r="H57" s="133"/>
    </row>
    <row r="58" spans="2:8" s="17" customFormat="1" ht="15" x14ac:dyDescent="0.35">
      <c r="B58" s="37"/>
      <c r="D58" s="124"/>
      <c r="F58" s="124"/>
    </row>
    <row r="59" spans="2:8" s="17" customFormat="1" ht="15" x14ac:dyDescent="0.35">
      <c r="B59" s="125" t="s">
        <v>1931</v>
      </c>
      <c r="D59" s="143"/>
      <c r="F59" s="143"/>
      <c r="H59" s="127"/>
    </row>
    <row r="60" spans="2:8" s="17" customFormat="1" ht="15" x14ac:dyDescent="0.35">
      <c r="B60" s="219" t="s">
        <v>1930</v>
      </c>
      <c r="D60" s="199"/>
      <c r="F60" s="199"/>
      <c r="H60" s="130"/>
    </row>
    <row r="61" spans="2:8" s="17" customFormat="1" ht="15" x14ac:dyDescent="0.35">
      <c r="B61" s="144" t="s">
        <v>1349</v>
      </c>
      <c r="D61" s="162" t="s">
        <v>1659</v>
      </c>
      <c r="F61" s="162" t="s">
        <v>2049</v>
      </c>
      <c r="H61" s="130"/>
    </row>
    <row r="62" spans="2:8" s="17" customFormat="1" ht="15" x14ac:dyDescent="0.35">
      <c r="B62" s="144" t="s">
        <v>1350</v>
      </c>
      <c r="D62" s="162" t="s">
        <v>1659</v>
      </c>
      <c r="F62" s="162" t="s">
        <v>2049</v>
      </c>
      <c r="H62" s="130"/>
    </row>
    <row r="63" spans="2:8" s="17" customFormat="1" ht="15" x14ac:dyDescent="0.35">
      <c r="B63" s="165" t="s">
        <v>1688</v>
      </c>
      <c r="D63" s="272">
        <v>56838</v>
      </c>
      <c r="F63" s="162" t="s">
        <v>1754</v>
      </c>
      <c r="H63" s="130"/>
    </row>
    <row r="64" spans="2:8" s="17" customFormat="1" ht="15" x14ac:dyDescent="0.35">
      <c r="B64" s="145" t="str">
        <f>LEFT(B63,SEARCH(",",B63))&amp;" value"</f>
        <v>Diamonds (7102), value</v>
      </c>
      <c r="D64" s="273">
        <v>17910115</v>
      </c>
      <c r="F64" s="162" t="s">
        <v>1199</v>
      </c>
      <c r="H64" s="130" t="s">
        <v>1748</v>
      </c>
    </row>
    <row r="65" spans="2:8" s="17" customFormat="1" ht="15" x14ac:dyDescent="0.35">
      <c r="B65" s="165" t="s">
        <v>1696</v>
      </c>
      <c r="D65" s="272">
        <v>4002474</v>
      </c>
      <c r="F65" s="162" t="s">
        <v>1429</v>
      </c>
      <c r="H65" s="130"/>
    </row>
    <row r="66" spans="2:8" s="17" customFormat="1" ht="15" x14ac:dyDescent="0.35">
      <c r="B66" s="145" t="str">
        <f>LEFT(B65,SEARCH(",",B65))&amp;" value"</f>
        <v>Iron (2601), value</v>
      </c>
      <c r="D66" s="273">
        <v>482698381</v>
      </c>
      <c r="F66" s="162" t="s">
        <v>1199</v>
      </c>
      <c r="H66" s="130" t="s">
        <v>1748</v>
      </c>
    </row>
    <row r="67" spans="2:8" s="17" customFormat="1" ht="15" x14ac:dyDescent="0.35">
      <c r="B67" s="165" t="s">
        <v>1692</v>
      </c>
      <c r="D67" s="272">
        <v>12379</v>
      </c>
      <c r="F67" s="162" t="s">
        <v>2023</v>
      </c>
      <c r="H67" s="130"/>
    </row>
    <row r="68" spans="2:8" s="17" customFormat="1" ht="15" x14ac:dyDescent="0.35">
      <c r="B68" s="145" t="str">
        <f>LEFT(B67,SEARCH(",",B67))&amp;" value"</f>
        <v>Gold (7108), value</v>
      </c>
      <c r="D68" s="274">
        <v>660344177</v>
      </c>
      <c r="F68" s="162" t="s">
        <v>1199</v>
      </c>
      <c r="H68" s="130" t="s">
        <v>1748</v>
      </c>
    </row>
    <row r="69" spans="2:8" s="17" customFormat="1" ht="15" x14ac:dyDescent="0.35">
      <c r="B69" s="165" t="s">
        <v>2057</v>
      </c>
      <c r="D69" s="272">
        <v>3391</v>
      </c>
      <c r="F69" s="162" t="s">
        <v>1427</v>
      </c>
      <c r="H69" s="130"/>
    </row>
    <row r="70" spans="2:8" s="17" customFormat="1" ht="15" x14ac:dyDescent="0.35">
      <c r="B70" s="145" t="s">
        <v>2058</v>
      </c>
      <c r="D70" s="274">
        <v>0</v>
      </c>
      <c r="F70" s="162" t="s">
        <v>1199</v>
      </c>
      <c r="H70" s="130" t="s">
        <v>1748</v>
      </c>
    </row>
    <row r="71" spans="2:8" s="17" customFormat="1" ht="15" x14ac:dyDescent="0.35">
      <c r="B71" s="269" t="s">
        <v>2059</v>
      </c>
      <c r="D71" s="272">
        <v>77055</v>
      </c>
      <c r="F71" s="162" t="s">
        <v>1429</v>
      </c>
      <c r="H71" s="130"/>
    </row>
    <row r="72" spans="2:8" s="17" customFormat="1" ht="15" x14ac:dyDescent="0.35">
      <c r="B72" s="270" t="s">
        <v>2060</v>
      </c>
      <c r="D72" s="273">
        <v>0</v>
      </c>
      <c r="F72" s="162" t="s">
        <v>1199</v>
      </c>
      <c r="H72" s="130" t="s">
        <v>1748</v>
      </c>
    </row>
    <row r="73" spans="2:8" s="17" customFormat="1" ht="15" x14ac:dyDescent="0.35">
      <c r="B73" s="269" t="s">
        <v>2061</v>
      </c>
      <c r="D73" s="272">
        <v>36125</v>
      </c>
      <c r="F73" s="162" t="s">
        <v>1429</v>
      </c>
      <c r="H73" s="130"/>
    </row>
    <row r="74" spans="2:8" s="17" customFormat="1" ht="15" x14ac:dyDescent="0.35">
      <c r="B74" s="270" t="s">
        <v>2062</v>
      </c>
      <c r="D74" s="273">
        <v>0</v>
      </c>
      <c r="F74" s="162" t="s">
        <v>1199</v>
      </c>
      <c r="H74" s="130" t="s">
        <v>1748</v>
      </c>
    </row>
    <row r="75" spans="2:8" s="17" customFormat="1" ht="15" x14ac:dyDescent="0.35">
      <c r="B75" s="269" t="s">
        <v>2063</v>
      </c>
      <c r="D75" s="272">
        <v>6586</v>
      </c>
      <c r="F75" s="162" t="s">
        <v>1429</v>
      </c>
      <c r="H75" s="130"/>
    </row>
    <row r="76" spans="2:8" s="17" customFormat="1" ht="15" x14ac:dyDescent="0.35">
      <c r="B76" s="270" t="s">
        <v>2064</v>
      </c>
      <c r="D76" s="273">
        <v>0</v>
      </c>
      <c r="F76" s="162" t="s">
        <v>1199</v>
      </c>
      <c r="H76" s="130" t="s">
        <v>1748</v>
      </c>
    </row>
    <row r="77" spans="2:8" s="17" customFormat="1" ht="15" x14ac:dyDescent="0.35">
      <c r="B77" s="269" t="s">
        <v>2065</v>
      </c>
      <c r="D77" s="272">
        <v>85271</v>
      </c>
      <c r="F77" s="162" t="s">
        <v>1429</v>
      </c>
      <c r="H77" s="130"/>
    </row>
    <row r="78" spans="2:8" s="17" customFormat="1" ht="15" x14ac:dyDescent="0.35">
      <c r="B78" s="270" t="s">
        <v>2066</v>
      </c>
      <c r="D78" s="273">
        <v>0</v>
      </c>
      <c r="F78" s="162" t="s">
        <v>1199</v>
      </c>
      <c r="H78" s="130" t="s">
        <v>1748</v>
      </c>
    </row>
    <row r="79" spans="2:8" s="17" customFormat="1" ht="15" x14ac:dyDescent="0.35">
      <c r="B79" s="269" t="s">
        <v>2067</v>
      </c>
      <c r="D79" s="272">
        <v>11435</v>
      </c>
      <c r="F79" s="162" t="s">
        <v>1429</v>
      </c>
      <c r="H79" s="130"/>
    </row>
    <row r="80" spans="2:8" s="17" customFormat="1" ht="15" x14ac:dyDescent="0.35">
      <c r="B80" s="270" t="s">
        <v>2068</v>
      </c>
      <c r="D80" s="273">
        <v>0</v>
      </c>
      <c r="F80" s="162" t="s">
        <v>1199</v>
      </c>
      <c r="H80" s="130" t="s">
        <v>1748</v>
      </c>
    </row>
    <row r="81" spans="2:8" s="17" customFormat="1" ht="15" x14ac:dyDescent="0.35">
      <c r="B81" s="269" t="s">
        <v>2069</v>
      </c>
      <c r="D81" s="272">
        <v>2711</v>
      </c>
      <c r="F81" s="162" t="s">
        <v>1429</v>
      </c>
      <c r="H81" s="130"/>
    </row>
    <row r="82" spans="2:8" s="17" customFormat="1" ht="15" x14ac:dyDescent="0.35">
      <c r="B82" s="270" t="s">
        <v>2070</v>
      </c>
      <c r="D82" s="273">
        <v>0</v>
      </c>
      <c r="F82" s="162" t="s">
        <v>1199</v>
      </c>
      <c r="H82" s="130" t="s">
        <v>1748</v>
      </c>
    </row>
    <row r="83" spans="2:8" s="17" customFormat="1" ht="15" x14ac:dyDescent="0.35">
      <c r="B83" s="269" t="s">
        <v>2071</v>
      </c>
      <c r="D83" s="272">
        <v>1625</v>
      </c>
      <c r="F83" s="162" t="s">
        <v>1429</v>
      </c>
      <c r="H83" s="130"/>
    </row>
    <row r="84" spans="2:8" s="17" customFormat="1" ht="15" x14ac:dyDescent="0.35">
      <c r="B84" s="271" t="s">
        <v>2072</v>
      </c>
      <c r="D84" s="275">
        <v>0</v>
      </c>
      <c r="F84" s="163" t="s">
        <v>1199</v>
      </c>
      <c r="H84" s="133" t="s">
        <v>1748</v>
      </c>
    </row>
    <row r="85" spans="2:8" s="17" customFormat="1" ht="15" x14ac:dyDescent="0.35">
      <c r="B85" s="37"/>
      <c r="D85" s="124"/>
      <c r="F85" s="124"/>
    </row>
    <row r="86" spans="2:8" s="17" customFormat="1" ht="15" x14ac:dyDescent="0.35">
      <c r="B86" s="125" t="s">
        <v>1887</v>
      </c>
      <c r="D86" s="143"/>
      <c r="F86" s="143"/>
      <c r="H86" s="127"/>
    </row>
    <row r="87" spans="2:8" s="17" customFormat="1" ht="15" x14ac:dyDescent="0.35">
      <c r="B87" s="144" t="s">
        <v>1348</v>
      </c>
      <c r="D87" s="162" t="s">
        <v>1659</v>
      </c>
      <c r="F87" s="162" t="s">
        <v>2049</v>
      </c>
      <c r="H87" s="130"/>
    </row>
    <row r="88" spans="2:8" s="17" customFormat="1" ht="15" x14ac:dyDescent="0.35">
      <c r="B88" s="144" t="s">
        <v>1351</v>
      </c>
      <c r="D88" s="162" t="s">
        <v>1659</v>
      </c>
      <c r="F88" s="162" t="s">
        <v>2049</v>
      </c>
      <c r="H88" s="130"/>
    </row>
    <row r="89" spans="2:8" s="17" customFormat="1" ht="15" x14ac:dyDescent="0.35">
      <c r="B89" s="165" t="s">
        <v>1688</v>
      </c>
      <c r="D89" s="272">
        <v>56838</v>
      </c>
      <c r="F89" s="162" t="s">
        <v>1754</v>
      </c>
      <c r="H89" s="130"/>
    </row>
    <row r="90" spans="2:8" s="17" customFormat="1" ht="15" x14ac:dyDescent="0.35">
      <c r="B90" s="145" t="str">
        <f>LEFT(B89,SEARCH(",",B89))&amp;" value"</f>
        <v>Diamonds (7102), value</v>
      </c>
      <c r="D90" s="273">
        <v>17910115</v>
      </c>
      <c r="F90" s="162" t="s">
        <v>1199</v>
      </c>
      <c r="H90" s="130" t="s">
        <v>1748</v>
      </c>
    </row>
    <row r="91" spans="2:8" s="17" customFormat="1" ht="15" x14ac:dyDescent="0.35">
      <c r="B91" s="165" t="s">
        <v>1696</v>
      </c>
      <c r="D91" s="272">
        <v>4002474</v>
      </c>
      <c r="F91" s="162" t="s">
        <v>1428</v>
      </c>
      <c r="H91" s="130"/>
    </row>
    <row r="92" spans="2:8" s="17" customFormat="1" ht="15" x14ac:dyDescent="0.35">
      <c r="B92" s="145" t="str">
        <f>LEFT(B91,SEARCH(",",B91))&amp;" value"</f>
        <v>Iron (2601), value</v>
      </c>
      <c r="D92" s="273">
        <v>482698381</v>
      </c>
      <c r="F92" s="162" t="s">
        <v>1199</v>
      </c>
      <c r="H92" s="130" t="s">
        <v>1748</v>
      </c>
    </row>
    <row r="93" spans="2:8" s="17" customFormat="1" ht="15" x14ac:dyDescent="0.35">
      <c r="B93" s="165" t="s">
        <v>1692</v>
      </c>
      <c r="D93" s="272">
        <v>12379</v>
      </c>
      <c r="F93" s="162" t="s">
        <v>2023</v>
      </c>
      <c r="H93" s="130"/>
    </row>
    <row r="94" spans="2:8" s="17" customFormat="1" ht="15" x14ac:dyDescent="0.35">
      <c r="B94" s="145" t="str">
        <f>LEFT(B93,SEARCH(",",B93))&amp;" value"</f>
        <v>Gold (7108), value</v>
      </c>
      <c r="D94" s="274">
        <v>660344177</v>
      </c>
      <c r="F94" s="162" t="s">
        <v>1199</v>
      </c>
      <c r="H94" s="130" t="s">
        <v>1748</v>
      </c>
    </row>
    <row r="95" spans="2:8" s="17" customFormat="1" ht="15" x14ac:dyDescent="0.35">
      <c r="B95" s="165" t="s">
        <v>2057</v>
      </c>
      <c r="D95" s="276">
        <v>98426</v>
      </c>
      <c r="F95" s="162" t="s">
        <v>1427</v>
      </c>
      <c r="H95" s="130"/>
    </row>
    <row r="96" spans="2:8" s="17" customFormat="1" ht="15" x14ac:dyDescent="0.35">
      <c r="B96" s="145" t="s">
        <v>2058</v>
      </c>
      <c r="D96" s="277">
        <v>4323123</v>
      </c>
      <c r="F96" s="162" t="s">
        <v>1199</v>
      </c>
      <c r="H96" s="130" t="s">
        <v>1748</v>
      </c>
    </row>
    <row r="97" spans="2:16" s="17" customFormat="1" ht="15" x14ac:dyDescent="0.35">
      <c r="B97" s="269" t="s">
        <v>2059</v>
      </c>
      <c r="D97" s="276">
        <v>76782</v>
      </c>
      <c r="F97" s="162" t="s">
        <v>1429</v>
      </c>
      <c r="H97" s="130"/>
    </row>
    <row r="98" spans="2:16" s="17" customFormat="1" ht="15" x14ac:dyDescent="0.35">
      <c r="B98" s="270" t="s">
        <v>2060</v>
      </c>
      <c r="D98" s="277">
        <v>102995931</v>
      </c>
      <c r="F98" s="162" t="s">
        <v>1199</v>
      </c>
      <c r="H98" s="130" t="s">
        <v>1748</v>
      </c>
    </row>
    <row r="99" spans="2:16" s="17" customFormat="1" ht="15" x14ac:dyDescent="0.35">
      <c r="B99" s="269" t="s">
        <v>2065</v>
      </c>
      <c r="D99" s="276">
        <v>94680</v>
      </c>
      <c r="F99" s="162" t="s">
        <v>1429</v>
      </c>
      <c r="H99" s="130"/>
    </row>
    <row r="100" spans="2:16" s="17" customFormat="1" ht="15" x14ac:dyDescent="0.35">
      <c r="B100" s="270" t="s">
        <v>2066</v>
      </c>
      <c r="D100" s="277">
        <v>83788226</v>
      </c>
      <c r="F100" s="162" t="s">
        <v>1199</v>
      </c>
      <c r="H100" s="130" t="s">
        <v>1748</v>
      </c>
    </row>
    <row r="101" spans="2:16" s="17" customFormat="1" ht="15" x14ac:dyDescent="0.35">
      <c r="B101" s="269" t="s">
        <v>2067</v>
      </c>
      <c r="D101" s="276">
        <v>1416</v>
      </c>
      <c r="F101" s="162" t="s">
        <v>1429</v>
      </c>
      <c r="H101" s="130"/>
    </row>
    <row r="102" spans="2:16" s="17" customFormat="1" ht="15" x14ac:dyDescent="0.35">
      <c r="B102" s="270" t="s">
        <v>2068</v>
      </c>
      <c r="D102" s="277">
        <v>213714</v>
      </c>
      <c r="F102" s="162" t="s">
        <v>1199</v>
      </c>
      <c r="H102" s="130" t="s">
        <v>1748</v>
      </c>
    </row>
    <row r="103" spans="2:16" s="17" customFormat="1" ht="15" x14ac:dyDescent="0.35">
      <c r="B103" s="269" t="s">
        <v>2071</v>
      </c>
      <c r="D103" s="276">
        <v>1544</v>
      </c>
      <c r="F103" s="162" t="s">
        <v>1429</v>
      </c>
      <c r="H103" s="130"/>
    </row>
    <row r="104" spans="2:16" s="17" customFormat="1" ht="15" x14ac:dyDescent="0.35">
      <c r="B104" s="271" t="s">
        <v>2072</v>
      </c>
      <c r="D104" s="278">
        <v>1465319</v>
      </c>
      <c r="F104" s="163" t="s">
        <v>1199</v>
      </c>
      <c r="H104" s="133" t="s">
        <v>1748</v>
      </c>
    </row>
    <row r="105" spans="2:16" s="17" customFormat="1" ht="15" x14ac:dyDescent="0.35">
      <c r="B105" s="37"/>
      <c r="D105" s="124"/>
      <c r="F105" s="124"/>
    </row>
    <row r="106" spans="2:16" s="17" customFormat="1" ht="15" x14ac:dyDescent="0.35">
      <c r="B106" s="125" t="s">
        <v>1888</v>
      </c>
      <c r="D106" s="143"/>
      <c r="F106" s="148"/>
      <c r="H106" s="127"/>
    </row>
    <row r="107" spans="2:16" s="17" customFormat="1" ht="30" x14ac:dyDescent="0.35">
      <c r="B107" s="144" t="s">
        <v>1586</v>
      </c>
      <c r="D107" s="162" t="s">
        <v>1659</v>
      </c>
      <c r="F107" s="162" t="s">
        <v>2073</v>
      </c>
      <c r="H107" s="130"/>
    </row>
    <row r="108" spans="2:16" s="17" customFormat="1" ht="30" x14ac:dyDescent="0.35">
      <c r="B108" s="149" t="s">
        <v>1587</v>
      </c>
      <c r="D108" s="162" t="s">
        <v>1659</v>
      </c>
      <c r="F108" s="162" t="s">
        <v>2074</v>
      </c>
      <c r="H108" s="130"/>
    </row>
    <row r="109" spans="2:16" s="17" customFormat="1" ht="30" x14ac:dyDescent="0.35">
      <c r="B109" s="150" t="s">
        <v>1600</v>
      </c>
      <c r="D109" s="151">
        <f>SUM('Part 5 - Company data'!J152/'Part 4 - Government revenues'!J271)</f>
        <v>0.88108699739251517</v>
      </c>
      <c r="F109" s="152" t="s">
        <v>1932</v>
      </c>
      <c r="H109" s="133"/>
      <c r="P109" s="198"/>
    </row>
    <row r="110" spans="2:16" s="17" customFormat="1" ht="15" x14ac:dyDescent="0.35">
      <c r="B110" s="37"/>
      <c r="D110" s="124"/>
      <c r="F110" s="124"/>
    </row>
    <row r="111" spans="2:16" s="17" customFormat="1" ht="15" x14ac:dyDescent="0.35">
      <c r="B111" s="125" t="s">
        <v>1889</v>
      </c>
      <c r="D111" s="148"/>
      <c r="F111" s="148"/>
      <c r="H111" s="127"/>
    </row>
    <row r="112" spans="2:16" s="17" customFormat="1" ht="30" x14ac:dyDescent="0.35">
      <c r="B112" s="149" t="s">
        <v>1826</v>
      </c>
      <c r="D112" s="162" t="s">
        <v>1000</v>
      </c>
      <c r="F112" s="162" t="s">
        <v>2075</v>
      </c>
      <c r="H112" s="130"/>
    </row>
    <row r="113" spans="2:8" s="17" customFormat="1" ht="15" x14ac:dyDescent="0.35">
      <c r="B113" s="201" t="s">
        <v>1833</v>
      </c>
      <c r="C113" s="202"/>
      <c r="D113" s="126"/>
      <c r="E113" s="202"/>
      <c r="F113" s="126"/>
      <c r="H113" s="130"/>
    </row>
    <row r="114" spans="2:8" s="17" customFormat="1" ht="15" x14ac:dyDescent="0.35">
      <c r="B114" s="165"/>
      <c r="D114" s="162"/>
      <c r="F114" s="162"/>
      <c r="H114" s="130"/>
    </row>
    <row r="115" spans="2:8" s="17" customFormat="1" ht="15" x14ac:dyDescent="0.35">
      <c r="B115" s="165"/>
      <c r="D115" s="162"/>
      <c r="F115" s="162"/>
      <c r="H115" s="130"/>
    </row>
    <row r="116" spans="2:8" s="17" customFormat="1" ht="15" x14ac:dyDescent="0.35">
      <c r="B116" s="203"/>
      <c r="C116" s="155"/>
      <c r="D116" s="163"/>
      <c r="E116" s="155"/>
      <c r="F116" s="163"/>
      <c r="H116" s="130"/>
    </row>
    <row r="117" spans="2:8" s="17" customFormat="1" ht="15" x14ac:dyDescent="0.35">
      <c r="B117" s="201" t="s">
        <v>1834</v>
      </c>
      <c r="C117" s="202"/>
      <c r="D117" s="126"/>
      <c r="E117" s="202"/>
      <c r="F117" s="126"/>
      <c r="H117" s="130"/>
    </row>
    <row r="118" spans="2:8" s="17" customFormat="1" ht="15" x14ac:dyDescent="0.35">
      <c r="B118" s="165"/>
      <c r="D118" s="162"/>
      <c r="F118" s="162"/>
      <c r="H118" s="130"/>
    </row>
    <row r="119" spans="2:8" s="17" customFormat="1" ht="15" x14ac:dyDescent="0.35">
      <c r="B119" s="145"/>
      <c r="D119" s="162"/>
      <c r="F119" s="162"/>
      <c r="H119" s="130" t="s">
        <v>1748</v>
      </c>
    </row>
    <row r="120" spans="2:8" s="17" customFormat="1" ht="15" x14ac:dyDescent="0.35">
      <c r="B120" s="165"/>
      <c r="D120" s="162"/>
      <c r="F120" s="162"/>
      <c r="H120" s="130"/>
    </row>
    <row r="121" spans="2:8" s="17" customFormat="1" ht="15" x14ac:dyDescent="0.35">
      <c r="B121" s="145"/>
      <c r="D121" s="162"/>
      <c r="F121" s="162"/>
      <c r="H121" s="130" t="s">
        <v>1748</v>
      </c>
    </row>
    <row r="122" spans="2:8" s="17" customFormat="1" ht="15" x14ac:dyDescent="0.35">
      <c r="B122" s="165"/>
      <c r="D122" s="162"/>
      <c r="F122" s="162"/>
      <c r="H122" s="130"/>
    </row>
    <row r="123" spans="2:8" s="17" customFormat="1" ht="15" x14ac:dyDescent="0.35">
      <c r="B123" s="145"/>
      <c r="D123" s="162"/>
      <c r="F123" s="162"/>
      <c r="H123" s="130" t="s">
        <v>1748</v>
      </c>
    </row>
    <row r="124" spans="2:8" s="17" customFormat="1" ht="30" x14ac:dyDescent="0.35">
      <c r="B124" s="200" t="s">
        <v>1835</v>
      </c>
      <c r="C124" s="155"/>
      <c r="D124" s="163"/>
      <c r="E124" s="155"/>
      <c r="F124" s="163" t="s">
        <v>1199</v>
      </c>
      <c r="G124" s="155"/>
      <c r="H124" s="133"/>
    </row>
    <row r="125" spans="2:8" s="17" customFormat="1" ht="15" x14ac:dyDescent="0.35">
      <c r="B125" s="37"/>
      <c r="F125" s="26"/>
    </row>
    <row r="126" spans="2:8" s="17" customFormat="1" ht="16" customHeight="1" x14ac:dyDescent="0.35">
      <c r="B126" s="125" t="s">
        <v>1890</v>
      </c>
      <c r="D126" s="148"/>
      <c r="F126" s="148"/>
      <c r="H126" s="127"/>
    </row>
    <row r="127" spans="2:8" s="17" customFormat="1" ht="30" x14ac:dyDescent="0.35">
      <c r="B127" s="149" t="s">
        <v>1591</v>
      </c>
      <c r="D127" s="162" t="s">
        <v>1000</v>
      </c>
      <c r="F127" s="162" t="s">
        <v>2076</v>
      </c>
      <c r="H127" s="130"/>
    </row>
    <row r="128" spans="2:8" s="17" customFormat="1" ht="30.75" customHeight="1" x14ac:dyDescent="0.35">
      <c r="B128" s="154" t="s">
        <v>1588</v>
      </c>
      <c r="D128" s="163"/>
      <c r="F128" s="163" t="s">
        <v>1199</v>
      </c>
      <c r="H128" s="133"/>
    </row>
    <row r="129" spans="2:8" s="17" customFormat="1" ht="15" x14ac:dyDescent="0.35">
      <c r="B129" s="37"/>
      <c r="D129" s="124"/>
      <c r="F129" s="26"/>
    </row>
    <row r="130" spans="2:8" s="17" customFormat="1" ht="15" x14ac:dyDescent="0.35">
      <c r="B130" s="125" t="s">
        <v>1891</v>
      </c>
      <c r="D130" s="148"/>
      <c r="F130" s="148"/>
      <c r="H130" s="127"/>
    </row>
    <row r="131" spans="2:8" s="17" customFormat="1" ht="30" x14ac:dyDescent="0.35">
      <c r="B131" s="149" t="s">
        <v>1592</v>
      </c>
      <c r="D131" s="162" t="s">
        <v>1000</v>
      </c>
      <c r="F131" s="162" t="s">
        <v>2077</v>
      </c>
      <c r="H131" s="130"/>
    </row>
    <row r="132" spans="2:8" s="17" customFormat="1" ht="30.75" customHeight="1" x14ac:dyDescent="0.35">
      <c r="B132" s="154" t="s">
        <v>1589</v>
      </c>
      <c r="D132" s="163"/>
      <c r="F132" s="163" t="s">
        <v>1199</v>
      </c>
      <c r="H132" s="133"/>
    </row>
    <row r="133" spans="2:8" s="17" customFormat="1" ht="15" x14ac:dyDescent="0.35">
      <c r="B133" s="37"/>
      <c r="D133" s="124"/>
      <c r="F133" s="26"/>
    </row>
    <row r="134" spans="2:8" s="17" customFormat="1" ht="15" x14ac:dyDescent="0.35">
      <c r="B134" s="125" t="s">
        <v>1892</v>
      </c>
      <c r="D134" s="148"/>
      <c r="F134" s="148"/>
      <c r="H134" s="127"/>
    </row>
    <row r="135" spans="2:8" s="17" customFormat="1" ht="30" x14ac:dyDescent="0.35">
      <c r="B135" s="149" t="s">
        <v>1594</v>
      </c>
      <c r="D135" s="162" t="s">
        <v>1000</v>
      </c>
      <c r="F135" s="162" t="s">
        <v>2078</v>
      </c>
      <c r="H135" s="130"/>
    </row>
    <row r="136" spans="2:8" s="17" customFormat="1" ht="15" x14ac:dyDescent="0.35">
      <c r="B136" s="154" t="s">
        <v>1590</v>
      </c>
      <c r="D136" s="163"/>
      <c r="F136" s="163" t="s">
        <v>1199</v>
      </c>
      <c r="H136" s="133"/>
    </row>
    <row r="137" spans="2:8" s="17" customFormat="1" ht="15" x14ac:dyDescent="0.35">
      <c r="B137" s="37"/>
      <c r="D137" s="124"/>
      <c r="F137" s="26"/>
    </row>
    <row r="138" spans="2:8" s="17" customFormat="1" ht="15" x14ac:dyDescent="0.35">
      <c r="B138" s="125" t="s">
        <v>1893</v>
      </c>
      <c r="D138" s="148"/>
      <c r="F138" s="148"/>
      <c r="H138" s="127"/>
    </row>
    <row r="139" spans="2:8" s="17" customFormat="1" ht="30" x14ac:dyDescent="0.35">
      <c r="B139" s="149" t="str">
        <f>"Does the government disclose information on"&amp;RIGHT(B138,LEN(B138)-SEARCH(":",B138,1))&amp;"?"</f>
        <v>Does the government disclose information on Direct subnational payments?</v>
      </c>
      <c r="D139" s="162" t="s">
        <v>1000</v>
      </c>
      <c r="F139" s="162" t="s">
        <v>2079</v>
      </c>
      <c r="H139" s="130"/>
    </row>
    <row r="140" spans="2:8" s="17" customFormat="1" ht="15" x14ac:dyDescent="0.35">
      <c r="B140" s="154" t="s">
        <v>1593</v>
      </c>
      <c r="D140" s="163" t="s">
        <v>1554</v>
      </c>
      <c r="F140" s="163" t="s">
        <v>1199</v>
      </c>
      <c r="H140" s="133"/>
    </row>
    <row r="141" spans="2:8" s="17" customFormat="1" ht="15" x14ac:dyDescent="0.35">
      <c r="B141" s="37"/>
      <c r="D141" s="124"/>
      <c r="F141" s="26"/>
    </row>
    <row r="142" spans="2:8" s="17" customFormat="1" ht="15" x14ac:dyDescent="0.35">
      <c r="B142" s="125" t="s">
        <v>1894</v>
      </c>
      <c r="D142" s="148"/>
      <c r="F142" s="26"/>
      <c r="H142" s="127"/>
    </row>
    <row r="143" spans="2:8" s="17" customFormat="1" ht="30" x14ac:dyDescent="0.35">
      <c r="B143" s="150" t="s">
        <v>1515</v>
      </c>
      <c r="D143" s="222">
        <f>IFERROR(IF(_xlfn.DAYS('Part 1 - About'!$E$24,'Part 1 - About'!$E$20)/365&gt;0,_xlfn.DAYS('Part 1 - About'!$E$24,'Part 1 - About'!$E$20)/365,_xlfn.DAYS('Part 1 - About'!$E$27,'Part 1 - About'!$E$20)/365),"Automatically completed using the 1. About sheet")</f>
        <v>1.9397260273972603</v>
      </c>
      <c r="F143" s="26"/>
      <c r="H143" s="133"/>
    </row>
    <row r="144" spans="2:8" s="17" customFormat="1" ht="15" x14ac:dyDescent="0.35">
      <c r="B144" s="37"/>
      <c r="D144" s="124"/>
      <c r="F144" s="26"/>
    </row>
    <row r="145" spans="2:16" s="17" customFormat="1" ht="15" x14ac:dyDescent="0.35">
      <c r="B145" s="125" t="s">
        <v>1895</v>
      </c>
      <c r="D145" s="148"/>
      <c r="F145" s="148"/>
      <c r="H145" s="127"/>
    </row>
    <row r="146" spans="2:16" s="17" customFormat="1" ht="45" x14ac:dyDescent="0.35">
      <c r="B146" s="144" t="s">
        <v>1650</v>
      </c>
      <c r="D146" s="162" t="s">
        <v>1659</v>
      </c>
      <c r="F146" s="162" t="s">
        <v>2080</v>
      </c>
      <c r="H146" s="130"/>
    </row>
    <row r="147" spans="2:16" s="17" customFormat="1" ht="30" x14ac:dyDescent="0.35">
      <c r="B147" s="145" t="s">
        <v>1597</v>
      </c>
      <c r="D147" s="162" t="s">
        <v>1659</v>
      </c>
      <c r="F147" s="162" t="s">
        <v>2081</v>
      </c>
      <c r="H147" s="130"/>
    </row>
    <row r="148" spans="2:16" s="17" customFormat="1" ht="15" x14ac:dyDescent="0.35">
      <c r="B148" s="128" t="s">
        <v>1595</v>
      </c>
      <c r="D148" s="162" t="s">
        <v>1576</v>
      </c>
      <c r="F148" s="162" t="s">
        <v>2082</v>
      </c>
      <c r="H148" s="130"/>
    </row>
    <row r="149" spans="2:16" s="17" customFormat="1" ht="15" x14ac:dyDescent="0.35">
      <c r="B149" s="131" t="s">
        <v>1596</v>
      </c>
      <c r="D149" s="162" t="s">
        <v>1576</v>
      </c>
      <c r="F149" s="256" t="s">
        <v>2083</v>
      </c>
      <c r="H149" s="130"/>
    </row>
    <row r="150" spans="2:16" s="17" customFormat="1" ht="15" x14ac:dyDescent="0.35">
      <c r="B150" s="128" t="s">
        <v>1598</v>
      </c>
      <c r="D150" s="162" t="s">
        <v>1659</v>
      </c>
      <c r="F150" s="162" t="s">
        <v>2082</v>
      </c>
      <c r="H150" s="130"/>
    </row>
    <row r="151" spans="2:16" s="17" customFormat="1" ht="15" x14ac:dyDescent="0.35">
      <c r="B151" s="132" t="s">
        <v>1599</v>
      </c>
      <c r="D151" s="163"/>
      <c r="F151" s="162" t="str">
        <f>IF(D151=Lists!$K$4,"&lt; Input URL to data source &gt;",IF(D151=Lists!$K$5,"&lt; Reference section in EITI Report or URL &gt;",IF(D151=Lists!$K$6,"&lt; Reference evidence of non-applicability &gt;","")))</f>
        <v/>
      </c>
      <c r="H151" s="133"/>
    </row>
    <row r="152" spans="2:16" s="17" customFormat="1" ht="15" x14ac:dyDescent="0.35">
      <c r="B152" s="37"/>
      <c r="D152" s="124"/>
      <c r="F152" s="26"/>
    </row>
    <row r="153" spans="2:16" s="17" customFormat="1" ht="30" x14ac:dyDescent="0.35">
      <c r="B153" s="125" t="s">
        <v>1896</v>
      </c>
      <c r="D153" s="148"/>
      <c r="F153" s="148"/>
      <c r="H153" s="127"/>
    </row>
    <row r="154" spans="2:16" s="17" customFormat="1" ht="45" x14ac:dyDescent="0.35">
      <c r="B154" s="149" t="s">
        <v>1601</v>
      </c>
      <c r="D154" s="162" t="s">
        <v>1659</v>
      </c>
      <c r="F154" s="162" t="s">
        <v>2084</v>
      </c>
      <c r="H154" s="130"/>
    </row>
    <row r="155" spans="2:16" s="17" customFormat="1" ht="30" x14ac:dyDescent="0.35">
      <c r="B155" s="154" t="s">
        <v>1657</v>
      </c>
      <c r="D155" s="163">
        <v>0</v>
      </c>
      <c r="F155" s="166" t="str">
        <f>IF(D155=Lists!$K$4,"&lt; Input URL to data source &gt;",IF(D155=Lists!$K$5,"&lt; Reference section in EITI Report &gt;",IF(D155=Lists!$K$6,"&lt; Reference evidence of non-applicability &gt;","")))</f>
        <v/>
      </c>
      <c r="H155" s="133"/>
    </row>
    <row r="156" spans="2:16" s="17" customFormat="1" ht="15" x14ac:dyDescent="0.35">
      <c r="B156" s="37"/>
      <c r="D156" s="124"/>
      <c r="F156" s="26"/>
    </row>
    <row r="157" spans="2:16" s="17" customFormat="1" ht="15" x14ac:dyDescent="0.35">
      <c r="B157" s="125" t="s">
        <v>1897</v>
      </c>
      <c r="D157" s="148"/>
      <c r="F157" s="148"/>
      <c r="H157" s="127"/>
    </row>
    <row r="158" spans="2:16" s="17" customFormat="1" ht="30" x14ac:dyDescent="0.35">
      <c r="B158" s="149" t="s">
        <v>1602</v>
      </c>
      <c r="D158" s="162" t="s">
        <v>1659</v>
      </c>
      <c r="F158" s="162" t="s">
        <v>2085</v>
      </c>
      <c r="H158" s="130"/>
    </row>
    <row r="159" spans="2:16" s="17" customFormat="1" ht="30" x14ac:dyDescent="0.35">
      <c r="B159" s="153" t="s">
        <v>1604</v>
      </c>
      <c r="D159" s="162">
        <v>0</v>
      </c>
      <c r="F159" s="162" t="s">
        <v>1199</v>
      </c>
      <c r="H159" s="130"/>
    </row>
    <row r="160" spans="2:16" s="17" customFormat="1" ht="30" x14ac:dyDescent="0.35">
      <c r="B160" s="154" t="s">
        <v>1934</v>
      </c>
      <c r="D160" s="163">
        <v>0</v>
      </c>
      <c r="F160" s="163" t="s">
        <v>1199</v>
      </c>
      <c r="H160" s="133"/>
      <c r="P160" s="198"/>
    </row>
    <row r="161" spans="2:8" s="17" customFormat="1" ht="15" x14ac:dyDescent="0.35">
      <c r="B161" s="37"/>
      <c r="D161" s="124"/>
      <c r="F161" s="26"/>
    </row>
    <row r="162" spans="2:8" s="17" customFormat="1" ht="30" x14ac:dyDescent="0.35">
      <c r="B162" s="125" t="s">
        <v>1898</v>
      </c>
      <c r="D162" s="148"/>
      <c r="F162" s="148"/>
      <c r="H162" s="127"/>
    </row>
    <row r="163" spans="2:8" s="17" customFormat="1" ht="45" x14ac:dyDescent="0.35">
      <c r="B163" s="149" t="s">
        <v>1605</v>
      </c>
      <c r="D163" s="162" t="s">
        <v>1659</v>
      </c>
      <c r="F163" s="162" t="s">
        <v>2084</v>
      </c>
      <c r="H163" s="130"/>
    </row>
    <row r="164" spans="2:8" s="17" customFormat="1" ht="30" x14ac:dyDescent="0.35">
      <c r="B164" s="149" t="s">
        <v>1606</v>
      </c>
      <c r="D164" s="162" t="s">
        <v>1659</v>
      </c>
      <c r="F164" s="162" t="s">
        <v>2084</v>
      </c>
      <c r="H164" s="130"/>
    </row>
    <row r="165" spans="2:8" s="17" customFormat="1" ht="45" x14ac:dyDescent="0.35">
      <c r="B165" s="150" t="s">
        <v>1607</v>
      </c>
      <c r="D165" s="163" t="s">
        <v>1659</v>
      </c>
      <c r="F165" s="163" t="s">
        <v>2084</v>
      </c>
      <c r="H165" s="133"/>
    </row>
    <row r="166" spans="2:8" s="17" customFormat="1" ht="15" x14ac:dyDescent="0.35">
      <c r="B166" s="37"/>
      <c r="D166" s="124"/>
      <c r="F166" s="26"/>
    </row>
    <row r="167" spans="2:8" s="17" customFormat="1" ht="15" x14ac:dyDescent="0.35">
      <c r="B167" s="125" t="s">
        <v>1899</v>
      </c>
      <c r="D167" s="148"/>
      <c r="F167" s="148"/>
      <c r="H167" s="127"/>
    </row>
    <row r="168" spans="2:8" s="17" customFormat="1" ht="30" x14ac:dyDescent="0.35">
      <c r="B168" s="149" t="s">
        <v>1608</v>
      </c>
      <c r="D168" s="162" t="s">
        <v>1000</v>
      </c>
      <c r="F168" s="162" t="s">
        <v>2086</v>
      </c>
      <c r="H168" s="130"/>
    </row>
    <row r="169" spans="2:8" s="17" customFormat="1" ht="30" x14ac:dyDescent="0.35">
      <c r="B169" s="153" t="s">
        <v>1663</v>
      </c>
      <c r="D169" s="162">
        <v>0</v>
      </c>
      <c r="F169" s="162" t="s">
        <v>1199</v>
      </c>
      <c r="H169" s="130"/>
    </row>
    <row r="170" spans="2:8" s="17" customFormat="1" ht="30" x14ac:dyDescent="0.35">
      <c r="B170" s="153" t="s">
        <v>1664</v>
      </c>
      <c r="D170" s="162">
        <v>0</v>
      </c>
      <c r="E170" s="134"/>
      <c r="F170" s="162" t="s">
        <v>1199</v>
      </c>
      <c r="H170" s="130"/>
    </row>
    <row r="171" spans="2:8" s="17" customFormat="1" ht="15" x14ac:dyDescent="0.35">
      <c r="B171" s="149" t="s">
        <v>1665</v>
      </c>
      <c r="D171" s="162" t="s">
        <v>1659</v>
      </c>
      <c r="F171" s="162" t="s">
        <v>2087</v>
      </c>
      <c r="H171" s="130"/>
    </row>
    <row r="172" spans="2:8" s="17" customFormat="1" ht="30" x14ac:dyDescent="0.35">
      <c r="B172" s="153" t="s">
        <v>1666</v>
      </c>
      <c r="D172" s="272">
        <v>11908679</v>
      </c>
      <c r="F172" s="162" t="s">
        <v>1199</v>
      </c>
      <c r="H172" s="130"/>
    </row>
    <row r="173" spans="2:8" s="17" customFormat="1" ht="30" x14ac:dyDescent="0.35">
      <c r="B173" s="153" t="s">
        <v>1667</v>
      </c>
      <c r="D173" s="272">
        <v>11225349</v>
      </c>
      <c r="F173" s="162" t="s">
        <v>1199</v>
      </c>
      <c r="H173" s="130"/>
    </row>
    <row r="174" spans="2:8" s="17" customFormat="1" ht="30" x14ac:dyDescent="0.35">
      <c r="B174" s="149" t="s">
        <v>1837</v>
      </c>
      <c r="D174" s="162" t="s">
        <v>1659</v>
      </c>
      <c r="F174" s="162" t="s">
        <v>2087</v>
      </c>
      <c r="H174" s="130"/>
    </row>
    <row r="175" spans="2:8" s="17" customFormat="1" ht="30" x14ac:dyDescent="0.35">
      <c r="B175" s="153" t="s">
        <v>1838</v>
      </c>
      <c r="D175" s="276">
        <v>1079296</v>
      </c>
      <c r="F175" s="162" t="s">
        <v>1199</v>
      </c>
      <c r="H175" s="130"/>
    </row>
    <row r="176" spans="2:8" s="17" customFormat="1" ht="30" x14ac:dyDescent="0.35">
      <c r="B176" s="154" t="s">
        <v>1839</v>
      </c>
      <c r="D176" s="163">
        <v>0</v>
      </c>
      <c r="F176" s="162" t="s">
        <v>1199</v>
      </c>
      <c r="H176" s="133"/>
    </row>
    <row r="177" spans="2:8" s="17" customFormat="1" ht="15" x14ac:dyDescent="0.35">
      <c r="B177" s="37"/>
      <c r="D177" s="124"/>
      <c r="F177" s="26"/>
    </row>
    <row r="178" spans="2:8" s="17" customFormat="1" ht="15" x14ac:dyDescent="0.35">
      <c r="B178" s="125" t="s">
        <v>1900</v>
      </c>
      <c r="D178" s="148"/>
      <c r="F178" s="148"/>
      <c r="H178" s="127"/>
    </row>
    <row r="179" spans="2:8" s="17" customFormat="1" ht="30" x14ac:dyDescent="0.35">
      <c r="B179" s="149" t="s">
        <v>1668</v>
      </c>
      <c r="D179" s="162" t="s">
        <v>1000</v>
      </c>
      <c r="F179" s="162"/>
      <c r="H179" s="130"/>
    </row>
    <row r="180" spans="2:8" s="17" customFormat="1" ht="30" x14ac:dyDescent="0.35">
      <c r="B180" s="154" t="s">
        <v>1609</v>
      </c>
      <c r="D180" s="163" t="s">
        <v>1554</v>
      </c>
      <c r="F180" s="163" t="s">
        <v>1199</v>
      </c>
      <c r="H180" s="133"/>
    </row>
    <row r="181" spans="2:8" s="17" customFormat="1" ht="15" x14ac:dyDescent="0.35">
      <c r="B181" s="37"/>
      <c r="D181" s="124"/>
      <c r="F181" s="26"/>
    </row>
    <row r="182" spans="2:8" s="17" customFormat="1" ht="15" x14ac:dyDescent="0.35">
      <c r="B182" s="125" t="s">
        <v>1901</v>
      </c>
      <c r="D182" s="156"/>
      <c r="F182" s="157"/>
      <c r="H182" s="127"/>
    </row>
    <row r="183" spans="2:8" s="17" customFormat="1" ht="30" x14ac:dyDescent="0.35">
      <c r="B183" s="158" t="s">
        <v>1649</v>
      </c>
      <c r="D183" s="162" t="s">
        <v>1659</v>
      </c>
      <c r="F183" s="162" t="s">
        <v>2088</v>
      </c>
      <c r="H183" s="130"/>
    </row>
    <row r="184" spans="2:8" s="17" customFormat="1" ht="30" x14ac:dyDescent="0.35">
      <c r="B184" s="149" t="s">
        <v>1923</v>
      </c>
      <c r="D184" s="272">
        <v>1977.8</v>
      </c>
      <c r="F184" s="162" t="s">
        <v>1199</v>
      </c>
      <c r="H184" s="130"/>
    </row>
    <row r="185" spans="2:8" s="17" customFormat="1" ht="15" x14ac:dyDescent="0.35">
      <c r="B185" s="144" t="s">
        <v>1749</v>
      </c>
      <c r="D185" s="162">
        <v>0</v>
      </c>
      <c r="F185" s="162" t="s">
        <v>1199</v>
      </c>
      <c r="H185" s="130"/>
    </row>
    <row r="186" spans="2:8" s="17" customFormat="1" ht="15" x14ac:dyDescent="0.35">
      <c r="B186" s="128" t="s">
        <v>1610</v>
      </c>
      <c r="D186" s="272">
        <v>3553</v>
      </c>
      <c r="F186" s="162" t="s">
        <v>1199</v>
      </c>
      <c r="H186" s="130"/>
    </row>
    <row r="187" spans="2:8" s="17" customFormat="1" ht="15" x14ac:dyDescent="0.35">
      <c r="B187" s="128" t="s">
        <v>1611</v>
      </c>
      <c r="D187" s="276">
        <v>152.46</v>
      </c>
      <c r="F187" s="162" t="s">
        <v>1199</v>
      </c>
      <c r="H187" s="130"/>
    </row>
    <row r="188" spans="2:8" s="17" customFormat="1" ht="15" x14ac:dyDescent="0.35">
      <c r="B188" s="128" t="s">
        <v>1612</v>
      </c>
      <c r="D188" s="276">
        <v>710.29</v>
      </c>
      <c r="F188" s="162" t="s">
        <v>1199</v>
      </c>
      <c r="H188" s="130"/>
    </row>
    <row r="189" spans="2:8" s="17" customFormat="1" ht="15" x14ac:dyDescent="0.35">
      <c r="B189" s="128" t="s">
        <v>1613</v>
      </c>
      <c r="D189" s="276">
        <v>1086.6199999999999</v>
      </c>
      <c r="F189" s="162" t="s">
        <v>1199</v>
      </c>
      <c r="H189" s="130"/>
    </row>
    <row r="190" spans="2:8" s="17" customFormat="1" ht="15" x14ac:dyDescent="0.35">
      <c r="B190" s="128" t="s">
        <v>1614</v>
      </c>
      <c r="D190" s="276">
        <v>1113.9000000000001</v>
      </c>
      <c r="F190" s="162" t="s">
        <v>1199</v>
      </c>
      <c r="H190" s="130"/>
    </row>
    <row r="191" spans="2:8" s="17" customFormat="1" ht="15" x14ac:dyDescent="0.35">
      <c r="B191" s="128" t="s">
        <v>1924</v>
      </c>
      <c r="D191" s="279">
        <v>9988</v>
      </c>
      <c r="F191" s="162" t="s">
        <v>1926</v>
      </c>
      <c r="H191" s="130"/>
    </row>
    <row r="192" spans="2:8" s="17" customFormat="1" ht="15" x14ac:dyDescent="0.35">
      <c r="B192" s="128" t="s">
        <v>1925</v>
      </c>
      <c r="D192" s="279">
        <v>2345</v>
      </c>
      <c r="F192" s="162" t="s">
        <v>1926</v>
      </c>
      <c r="H192" s="130"/>
    </row>
    <row r="193" spans="1:8" s="17" customFormat="1" ht="15" x14ac:dyDescent="0.35">
      <c r="B193" s="128" t="s">
        <v>1615</v>
      </c>
      <c r="D193" s="279">
        <v>12333</v>
      </c>
      <c r="F193" s="162" t="s">
        <v>1926</v>
      </c>
      <c r="H193" s="130"/>
    </row>
    <row r="194" spans="1:8" s="17" customFormat="1" ht="15" x14ac:dyDescent="0.35">
      <c r="B194" s="128" t="s">
        <v>1616</v>
      </c>
      <c r="D194" s="279">
        <v>2532446</v>
      </c>
      <c r="F194" s="162" t="s">
        <v>1926</v>
      </c>
      <c r="H194" s="130"/>
    </row>
    <row r="195" spans="1:8" s="17" customFormat="1" ht="15" x14ac:dyDescent="0.35">
      <c r="B195" s="128" t="s">
        <v>1627</v>
      </c>
      <c r="D195" s="162" t="s">
        <v>1577</v>
      </c>
      <c r="F195" s="162" t="s">
        <v>1199</v>
      </c>
      <c r="H195" s="130"/>
    </row>
    <row r="196" spans="1:8" s="17" customFormat="1" ht="15" x14ac:dyDescent="0.35">
      <c r="B196" s="142" t="s">
        <v>1628</v>
      </c>
      <c r="D196" s="163" t="s">
        <v>1577</v>
      </c>
      <c r="F196" s="163" t="s">
        <v>1199</v>
      </c>
      <c r="H196" s="133"/>
    </row>
    <row r="197" spans="1:8" s="17" customFormat="1" ht="15" x14ac:dyDescent="0.35">
      <c r="B197" s="26"/>
      <c r="D197" s="159"/>
      <c r="F197" s="26"/>
    </row>
    <row r="198" spans="1:8" s="17" customFormat="1" ht="15" x14ac:dyDescent="0.35">
      <c r="B198" s="125" t="s">
        <v>1939</v>
      </c>
      <c r="D198" s="126"/>
      <c r="F198" s="126"/>
      <c r="H198" s="127"/>
    </row>
    <row r="199" spans="1:8" s="17" customFormat="1" ht="15" x14ac:dyDescent="0.35">
      <c r="B199" s="128" t="s">
        <v>1516</v>
      </c>
      <c r="D199" s="129"/>
      <c r="F199" s="129"/>
      <c r="H199" s="130"/>
    </row>
    <row r="200" spans="1:8" s="17" customFormat="1" ht="30" x14ac:dyDescent="0.35">
      <c r="B200" s="145" t="s">
        <v>1936</v>
      </c>
      <c r="D200" s="162" t="s">
        <v>1659</v>
      </c>
      <c r="F200" s="162" t="s">
        <v>2089</v>
      </c>
      <c r="H200" s="130"/>
    </row>
    <row r="201" spans="1:8" s="17" customFormat="1" ht="45" x14ac:dyDescent="0.35">
      <c r="A201" s="134"/>
      <c r="B201" s="216" t="s">
        <v>1937</v>
      </c>
      <c r="C201" s="136"/>
      <c r="D201" s="162" t="s">
        <v>1577</v>
      </c>
      <c r="F201" s="162" t="s">
        <v>2090</v>
      </c>
      <c r="H201" s="130"/>
    </row>
    <row r="202" spans="1:8" s="17" customFormat="1" ht="30" x14ac:dyDescent="0.35">
      <c r="B202" s="146" t="s">
        <v>1938</v>
      </c>
      <c r="C202" s="136"/>
      <c r="D202" s="163" t="s">
        <v>1659</v>
      </c>
      <c r="F202" s="163" t="s">
        <v>2091</v>
      </c>
      <c r="H202" s="133"/>
    </row>
    <row r="203" spans="1:8" s="17" customFormat="1" ht="15.5" thickBot="1" x14ac:dyDescent="0.4">
      <c r="B203" s="160"/>
      <c r="C203" s="71"/>
      <c r="D203" s="161"/>
      <c r="E203" s="71"/>
      <c r="F203" s="160"/>
      <c r="G203" s="71"/>
      <c r="H203" s="71"/>
    </row>
    <row r="204" spans="1:8" s="17" customFormat="1" ht="15" x14ac:dyDescent="0.35">
      <c r="B204" s="26"/>
      <c r="D204" s="159"/>
      <c r="F204" s="26"/>
    </row>
    <row r="205" spans="1:8" s="17" customFormat="1" ht="15.5" thickBot="1" x14ac:dyDescent="0.4">
      <c r="B205" s="301" t="s">
        <v>1842</v>
      </c>
      <c r="C205" s="302"/>
      <c r="D205" s="302"/>
      <c r="E205" s="302"/>
      <c r="F205" s="302"/>
      <c r="G205" s="302"/>
      <c r="H205" s="302"/>
    </row>
    <row r="206" spans="1:8" s="17" customFormat="1" ht="15" x14ac:dyDescent="0.35">
      <c r="B206" s="303" t="s">
        <v>1861</v>
      </c>
      <c r="C206" s="304"/>
      <c r="D206" s="304"/>
      <c r="E206" s="304"/>
      <c r="F206" s="304"/>
      <c r="G206" s="304"/>
      <c r="H206" s="304"/>
    </row>
    <row r="207" spans="1:8" s="17" customFormat="1" ht="15.5" thickBot="1" x14ac:dyDescent="0.4">
      <c r="B207" s="221"/>
      <c r="C207" s="221"/>
      <c r="D207" s="221"/>
      <c r="E207" s="221"/>
      <c r="F207" s="221"/>
      <c r="G207" s="221"/>
      <c r="H207" s="221"/>
    </row>
    <row r="208" spans="1:8" s="17" customFormat="1" ht="15" x14ac:dyDescent="0.35">
      <c r="B208" s="291" t="s">
        <v>1841</v>
      </c>
      <c r="C208" s="291"/>
      <c r="D208" s="291"/>
      <c r="E208" s="291"/>
      <c r="F208" s="291"/>
      <c r="G208" s="291"/>
      <c r="H208" s="291"/>
    </row>
    <row r="209" spans="2:8" s="17" customFormat="1" ht="15.75" customHeight="1" x14ac:dyDescent="0.35">
      <c r="B209" s="280" t="s">
        <v>1862</v>
      </c>
      <c r="C209" s="280"/>
      <c r="D209" s="280"/>
      <c r="E209" s="280"/>
      <c r="F209" s="280"/>
      <c r="G209" s="280"/>
      <c r="H209" s="280"/>
    </row>
    <row r="210" spans="2:8" s="17" customFormat="1" ht="15" x14ac:dyDescent="0.35">
      <c r="B210" s="291" t="s">
        <v>1863</v>
      </c>
      <c r="C210" s="291"/>
      <c r="D210" s="291"/>
      <c r="E210" s="291"/>
      <c r="F210" s="291"/>
      <c r="G210" s="291"/>
      <c r="H210" s="291"/>
    </row>
    <row r="211" spans="2:8" s="17" customFormat="1" ht="15" x14ac:dyDescent="0.35">
      <c r="B211" s="26"/>
      <c r="D211" s="159"/>
      <c r="F211" s="26"/>
    </row>
    <row r="212" spans="2:8" s="17" customFormat="1" ht="15" x14ac:dyDescent="0.35">
      <c r="B212" s="26"/>
      <c r="D212" s="159"/>
      <c r="F212" s="26"/>
    </row>
    <row r="213" spans="2:8" s="17" customFormat="1" ht="15" x14ac:dyDescent="0.35">
      <c r="B213" s="26"/>
      <c r="D213" s="159"/>
      <c r="F213" s="26"/>
    </row>
    <row r="214" spans="2:8" s="17" customFormat="1" ht="15" x14ac:dyDescent="0.35"/>
    <row r="215" spans="2:8" ht="16" x14ac:dyDescent="0.35"/>
    <row r="216" spans="2:8" ht="16" x14ac:dyDescent="0.35"/>
    <row r="217" spans="2:8" ht="16" x14ac:dyDescent="0.35"/>
    <row r="218" spans="2:8" ht="16" x14ac:dyDescent="0.35"/>
    <row r="219" spans="2:8" ht="16" x14ac:dyDescent="0.35"/>
    <row r="220" spans="2:8" ht="16" x14ac:dyDescent="0.35"/>
    <row r="221" spans="2:8" ht="16" x14ac:dyDescent="0.35"/>
    <row r="222" spans="2:8" ht="16" x14ac:dyDescent="0.35"/>
    <row r="223" spans="2:8" ht="16" x14ac:dyDescent="0.35"/>
    <row r="224" spans="2:8" ht="16" x14ac:dyDescent="0.35"/>
    <row r="225" ht="16" x14ac:dyDescent="0.35"/>
    <row r="226" ht="16" x14ac:dyDescent="0.35"/>
    <row r="227" ht="16" x14ac:dyDescent="0.35"/>
    <row r="228" ht="16" x14ac:dyDescent="0.35"/>
    <row r="229" ht="16" x14ac:dyDescent="0.35"/>
    <row r="230" ht="16" x14ac:dyDescent="0.35"/>
    <row r="231" ht="16" x14ac:dyDescent="0.35"/>
    <row r="232" ht="16" x14ac:dyDescent="0.35"/>
    <row r="233" ht="16" x14ac:dyDescent="0.35"/>
    <row r="234" ht="16" x14ac:dyDescent="0.35"/>
    <row r="235" ht="16" x14ac:dyDescent="0.35"/>
  </sheetData>
  <mergeCells count="12">
    <mergeCell ref="B210:H210"/>
    <mergeCell ref="B3:H3"/>
    <mergeCell ref="B4:H4"/>
    <mergeCell ref="B5:H5"/>
    <mergeCell ref="B6:H6"/>
    <mergeCell ref="B7:H7"/>
    <mergeCell ref="B8:H8"/>
    <mergeCell ref="B205:H205"/>
    <mergeCell ref="B206:H206"/>
    <mergeCell ref="B208:H208"/>
    <mergeCell ref="B209:H209"/>
    <mergeCell ref="B9:H9"/>
  </mergeCells>
  <dataValidations count="29">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14:D116 B95:B104 D118:D123 B69:B84 D63:D84 D89:D104"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5 F75 F81 F69 F71 F73 F83 F89 F91 F77 F101 F95 F97 F99 F103 F122 F63 F120 F118 F114:F116 F79"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74 D19:D22 D34:D37 D40:D44 D26:D30 D112 D57 D61:D62 D87:D88 D107:D108 D183 D127 D131 D135 D139 D146:D151 D154 D158 D163:D165 D168 D171 D179 D52:D54 D199:D202 D47:D48"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24" xr:uid="{7082261E-C7B1-4F74-81CF-A7794A2F9992}">
      <formula1>0</formula1>
    </dataValidation>
    <dataValidation type="textLength" allowBlank="1" showInputMessage="1" showErrorMessage="1" errorTitle="Please do not edit these cells" error="Please do not edit these cells" sqref="B142:B143 B145 B130:B132 B211:B213 B111 B126:B128 B134:B136 B138:B140 B106:B109 D109 D143"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90" xr:uid="{6833BDF5-EBC1-4132-BCCE-03DCDBE5B2DB}">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88" xr:uid="{4B4837A2-E0AB-4BB4-8D6C-3AA13AAC25B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87" xr:uid="{704D3A69-5D50-4FA3-AE96-F9172047D54A}">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84 D186"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85"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89" xr:uid="{6061EE53-39FC-4AA0-B41A-1C4A42F78B8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28 D132 D136 D140 D155 D159:D160 D169:D170 D180 D172:D173 D175:D176" xr:uid="{F804F85A-1323-4293-B007-2F02CD36D823}">
      <formula1>0</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91:D194" xr:uid="{46369188-6350-4CF3-832E-5FA00AEDB33D}">
      <formula1>2</formula1>
    </dataValidation>
    <dataValidation type="list" operator="equal" showInputMessage="1" showErrorMessage="1" errorTitle="Invalid entry" error="Invalid entry" promptTitle="Please input unit" prompt="Please input currency according to 3-letter ISO currency code." sqref="F128 F132 F136 F140 F159:F160 F175:F176 F180 F169:F170 F184:F190 F172:F173 F195:F196"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95"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96"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22 B67 B89 B91 B120 B118 B114:B116 B65 B93 B63" xr:uid="{8E4A7729-626F-4674-B975-3B334A3975DE}">
      <formula1>Commodities_list</formula1>
    </dataValidation>
    <dataValidation type="whole" allowBlank="1" showInputMessage="1" showErrorMessage="1" errorTitle="Please do not edit these cells" error="Please do not edit these cells" sqref="B167:B173 B146:B151 B153:B155 B157:B160 B162:B165 B178:B180 B198:B202" xr:uid="{286182BE-B58B-4B5D-8529-F453ED5F7915}">
      <formula1>10000</formula1>
      <formula2>50000</formula2>
    </dataValidation>
    <dataValidation type="whole" allowBlank="1" showInputMessage="1" showErrorMessage="1" errorTitle="Please do not edit these cells" error="Please do not edit these cells" sqref="B203:H204 B182:B196" xr:uid="{41BDBFD2-EE60-47A7-B7DF-916D7BB2FB21}">
      <formula1>4</formula1>
      <formula2>5</formula2>
    </dataValidation>
    <dataValidation allowBlank="1" showInputMessage="1" showErrorMessage="1" promptTitle="Name of the registry" prompt="Please input the name of the Beneficial Ownership Registry" sqref="D49" xr:uid="{3ACD06CC-881D-4ACF-957D-1D1389DCCC4F}"/>
    <dataValidation allowBlank="1" showInputMessage="1" showErrorMessage="1" promptTitle="Additional relevant files" prompt="If several files relevant to the report exist, please indicate as such here. If several, please copy this into several rows." sqref="D49"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91:F194" xr:uid="{541820E9-9F26-4712-A681-25A67BF16B28}">
      <formula1>0</formula1>
    </dataValidation>
    <dataValidation allowBlank="1" showInputMessage="1" showErrorMessage="1" errorTitle="Please do not edit these cells" error="Please do not edit these cells" sqref="B174:B176" xr:uid="{07FE9B1E-D8D5-4CDF-B4C7-CACFEBEDBF5D}"/>
    <dataValidation type="whole" allowBlank="1" showInputMessage="1" showErrorMessage="1" errorTitle="Do not edit these cells" error="Please do not edit these cells" sqref="B207" xr:uid="{E4F00D57-2632-4898-9727-4E3D1C975A91}">
      <formula1>10000</formula1>
      <formula2>50000</formula2>
    </dataValidation>
    <dataValidation type="whole" showInputMessage="1" showErrorMessage="1" sqref="A68:C68 B85:B88 B61:B62 A66:C66 A67 F166:F167 B177:C177 D177:D178 F177:F178 B181:C181 D181:D182 F23:F25 D23:D25 F32:F33 D32:D33 F38:F39 D38:D39 F45:F46 D45:D46 F50:F51 D50:D51 F55:F56 D55:D56 B64 D85:D86 F85:F86 B105:C105 D105:D106 F105:F106 B110:C110 F109:F111 B113:G113 B117:G117 F181:F182 B119 B121 B125:C125 D125:D126 F125:F126 B129:C129 D129:D130 F129:F130 B133:C133 D133:D134 F133:F134 B137:C137 D137:D138 F137:F138 B141:C141 B144:C144 B152:C152 D152:D153 F152:F153 B156:C156 D156:D157 F156:F157 B161:C161 D161:D162 F161:F162 B166:C166 D166:D167 C67 C106:C109 C111:C112 H129 C126:C128 C130:C132 C134:C136 C138:C140 C142:C143 C145:C151 C153:C155 C157:C160 C162:C165 C167:C176 C178:C180 D17:D18 F17:F18 B123:B124 D110:D111 F141:F145 C118:C124 H156 H152 H144 H141 H137 H133 H105 H110 E114:E116 G114:G116 H125 C114:C116 I1:I16 H23 H85 F58:F60 D58:D60 C12:H16 A1:A65 C17:C65 B90 B92 B94 E17:E112 G17:G112 A69:A88 C69:C104 H181 H177 H166 H161 H58 H55 H50 H45 H38 H32 A198:A202 C198:C202 F197:F198 D197:D198 C182:C196 G118:G202 E118:E202 B197:C197 H197 B112 D141:D142 D144:D145 B10:H10 B11:F11 B12:B58 B1:H1" xr:uid="{6A93E331-6DF3-4956-AEDE-9E6DEEE23BF9}">
      <formula1>999999</formula1>
      <formula2>99999999</formula2>
    </dataValidation>
    <dataValidation showInputMessage="1" showErrorMessage="1" sqref="B59:B60" xr:uid="{E96A8412-175F-4338-B466-F567B8680AE6}"/>
    <dataValidation type="textLength" allowBlank="1" showInputMessage="1" showErrorMessage="1" sqref="H17:H22 H198:H202 H33:H37 H39:H44 H24:H31 H51:H54 H56:H57 H46:H49 H86:H104 H106:H109 H111:H124 H126:H128 H130:H132 H134:H136 H138:H140 H142:H143 H145:H151 H153:H155 H157:H160 H162:H165 H167:H176 H178:H180 H182:H196 H59:H84"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9" r:id="rId3" location="r2-4" display="EITI Requirement 2.4" xr:uid="{00000000-0004-0000-0200-000009000000}"/>
    <hyperlink ref="B46" r:id="rId4" location="r2-5" display="EITI Requirement 2.5" xr:uid="{00000000-0004-0000-0200-00000A000000}"/>
    <hyperlink ref="B51" r:id="rId5" location="r2-6" display="EITI Requirement 2.6" xr:uid="{00000000-0004-0000-0200-00000B000000}"/>
    <hyperlink ref="B56" r:id="rId6" location="r3-1" display="EITI Requirement 3.1" xr:uid="{00000000-0004-0000-0200-00000C000000}"/>
    <hyperlink ref="B60" r:id="rId7" xr:uid="{00000000-0004-0000-0200-00000D000000}"/>
    <hyperlink ref="B86" r:id="rId8" location="r3-3" display="EITI Requirement 3.3" xr:uid="{00000000-0004-0000-0200-00000E000000}"/>
    <hyperlink ref="B106" r:id="rId9" location="r4-1" display="EITI Requirement 4.1" xr:uid="{00000000-0004-0000-0200-00000F000000}"/>
    <hyperlink ref="B111" r:id="rId10" location="r4-2" display="EITI Requirement 4.2" xr:uid="{00000000-0004-0000-0200-000010000000}"/>
    <hyperlink ref="B126" r:id="rId11" location="r4-3" display="EITI Requirement 4.3" xr:uid="{00000000-0004-0000-0200-000011000000}"/>
    <hyperlink ref="B130" r:id="rId12" location="r4-4" display="EITI Requirement 4.4" xr:uid="{00000000-0004-0000-0200-000012000000}"/>
    <hyperlink ref="B134" r:id="rId13" location="r4-5" display="EITI Requirement 4.5" xr:uid="{00000000-0004-0000-0200-000013000000}"/>
    <hyperlink ref="B138" r:id="rId14" location="r4-6" display="EITI Requirement 4.6" xr:uid="{00000000-0004-0000-0200-000014000000}"/>
    <hyperlink ref="B142" r:id="rId15" location="r4-8" display="EITI Requirement 4.8" xr:uid="{00000000-0004-0000-0200-000016000000}"/>
    <hyperlink ref="B145" r:id="rId16" location="r4-9" display="EITI Requirement 4.9" xr:uid="{00000000-0004-0000-0200-000017000000}"/>
    <hyperlink ref="B153" r:id="rId17" location="r5-1" display="EITI Requirement 5.1" xr:uid="{00000000-0004-0000-0200-000018000000}"/>
    <hyperlink ref="B157" r:id="rId18" location="r5-2" display="EITI Requirement 5.2" xr:uid="{00000000-0004-0000-0200-000019000000}"/>
    <hyperlink ref="B162" r:id="rId19" location="r5-3" display="EITI Requirement 5.3" xr:uid="{00000000-0004-0000-0200-00001A000000}"/>
    <hyperlink ref="B178" r:id="rId20" location="r6-2" display="EITI Requirement 6.2" xr:uid="{00000000-0004-0000-0200-00001B000000}"/>
    <hyperlink ref="B182" r:id="rId21" location="r6-3" display="EITI Requirement 6.3" xr:uid="{00000000-0004-0000-0200-00001C000000}"/>
    <hyperlink ref="B167" r:id="rId22" location="r6-1" display="EITI Requirement 6.1" xr:uid="{00000000-0004-0000-0200-000027000000}"/>
    <hyperlink ref="B33" r:id="rId23" location="r2-3" xr:uid="{37B4EDC1-B71E-4913-8AFB-F12611AEFFD5}"/>
    <hyperlink ref="B184" r:id="rId24" xr:uid="{C617A177-3D20-4FE6-A273-853EDEC861A7}"/>
    <hyperlink ref="B206:F206" r:id="rId25" display="Give us your feedback or report a conflict in the data! Write to us at  data@eiti.org" xr:uid="{3FA22EFF-FF94-4799-88A3-B6E47F7EA5DF}"/>
    <hyperlink ref="B205:F205" r:id="rId26" display="For the latest version of Summary data templates, see  https://eiti.org/summary-data-template" xr:uid="{81D1286E-131F-487C-851A-0A200B3AD468}"/>
    <hyperlink ref="B59" r:id="rId27" location="r3-2" display="EITI Requirement 3.2" xr:uid="{CE111D86-D62A-4947-9C13-FF9656A3A753}"/>
    <hyperlink ref="B198" r:id="rId28" location="r6-4" xr:uid="{96BFE352-3017-4C6C-A4DE-1CEBE3EDBC7A}"/>
    <hyperlink ref="F34" r:id="rId29" xr:uid="{815EAAE2-348E-4EAD-AA91-6E8A330245A4}"/>
    <hyperlink ref="F41:F44" r:id="rId30" display="https://portal.mme.gov.lr/license" xr:uid="{24FC4DEB-EB91-415F-A7E1-5530DA87FF82}"/>
    <hyperlink ref="F40" r:id="rId31" xr:uid="{0FB23FAE-4972-40F5-B393-C8FB9C12E3FF}"/>
    <hyperlink ref="F49" r:id="rId32" xr:uid="{A4B89001-33A0-4EE2-8886-1A60B0514CD8}"/>
    <hyperlink ref="F53" r:id="rId33" xr:uid="{07C872B6-CCDE-44C9-AF86-5564F2399FB1}"/>
    <hyperlink ref="F149" r:id="rId34" xr:uid="{ABDEA0B0-0A0F-4B71-8284-AC2764FF2D30}"/>
  </hyperlinks>
  <pageMargins left="0.25" right="0.25" top="0.75" bottom="0.75" header="0.3" footer="0.3"/>
  <pageSetup paperSize="8" fitToHeight="0" orientation="landscape" horizontalDpi="2400" verticalDpi="2400" r:id="rId35"/>
  <customProperties>
    <customPr name="OrphanNamesChecked" r:id="rId36"/>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D211:D213</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F66 F68 F70 F72 F123:F124 F82 F84 F90 F92 F94 F96 F98 F100 F102 F104 F121 F64 F119 F80 F74 F78 F76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07"/>
  <sheetViews>
    <sheetView showGridLines="0" topLeftCell="A31" zoomScale="85" zoomScaleNormal="85" workbookViewId="0">
      <selection activeCell="F20" sqref="F20"/>
    </sheetView>
  </sheetViews>
  <sheetFormatPr defaultColWidth="4" defaultRowHeight="24" customHeight="1" x14ac:dyDescent="0.35"/>
  <cols>
    <col min="1" max="1" width="4" style="17"/>
    <col min="2" max="2" width="48.81640625" style="17" customWidth="1"/>
    <col min="3" max="3" width="44.453125" style="17" customWidth="1"/>
    <col min="4" max="4" width="38.81640625" style="17" customWidth="1"/>
    <col min="5" max="5" width="23" style="17" customWidth="1"/>
    <col min="6" max="10" width="26.453125" style="17" customWidth="1"/>
    <col min="11" max="11" width="4" style="17" customWidth="1"/>
    <col min="12" max="33" width="4" style="17"/>
    <col min="34" max="34" width="12.1796875" style="17" bestFit="1" customWidth="1"/>
    <col min="35" max="16384" width="4" style="17"/>
  </cols>
  <sheetData>
    <row r="1" spans="2:12" ht="15" x14ac:dyDescent="0.35"/>
    <row r="2" spans="2:12" ht="15" x14ac:dyDescent="0.35">
      <c r="B2" s="292" t="s">
        <v>1902</v>
      </c>
      <c r="C2" s="292"/>
      <c r="D2" s="292"/>
      <c r="E2" s="292"/>
      <c r="F2" s="292"/>
      <c r="G2" s="292"/>
      <c r="H2" s="292"/>
      <c r="I2" s="292"/>
      <c r="J2" s="292"/>
    </row>
    <row r="3" spans="2:12" ht="22.5" x14ac:dyDescent="0.35">
      <c r="B3" s="293" t="s">
        <v>1639</v>
      </c>
      <c r="C3" s="293"/>
      <c r="D3" s="293"/>
      <c r="E3" s="293"/>
      <c r="F3" s="293"/>
      <c r="G3" s="293"/>
      <c r="H3" s="293"/>
      <c r="I3" s="293"/>
      <c r="J3" s="293"/>
    </row>
    <row r="4" spans="2:12" ht="15" x14ac:dyDescent="0.35">
      <c r="B4" s="295" t="s">
        <v>1903</v>
      </c>
      <c r="C4" s="295"/>
      <c r="D4" s="295"/>
      <c r="E4" s="295"/>
      <c r="F4" s="295"/>
      <c r="G4" s="295"/>
      <c r="H4" s="295"/>
      <c r="I4" s="295"/>
      <c r="J4" s="295"/>
    </row>
    <row r="5" spans="2:12" ht="15" x14ac:dyDescent="0.35">
      <c r="B5" s="295" t="s">
        <v>1904</v>
      </c>
      <c r="C5" s="295"/>
      <c r="D5" s="295"/>
      <c r="E5" s="295"/>
      <c r="F5" s="295"/>
      <c r="G5" s="295"/>
      <c r="H5" s="295"/>
      <c r="I5" s="295"/>
      <c r="J5" s="295"/>
    </row>
    <row r="6" spans="2:12" ht="15" x14ac:dyDescent="0.35">
      <c r="B6" s="295" t="s">
        <v>1905</v>
      </c>
      <c r="C6" s="295"/>
      <c r="D6" s="295"/>
      <c r="E6" s="295"/>
      <c r="F6" s="295"/>
      <c r="G6" s="295"/>
      <c r="H6" s="295"/>
      <c r="I6" s="295"/>
      <c r="J6" s="295"/>
    </row>
    <row r="7" spans="2:12" ht="15.65" customHeight="1" x14ac:dyDescent="0.35">
      <c r="B7" s="295" t="s">
        <v>1906</v>
      </c>
      <c r="C7" s="295"/>
      <c r="D7" s="295"/>
      <c r="E7" s="295"/>
      <c r="F7" s="295"/>
      <c r="G7" s="295"/>
      <c r="H7" s="295"/>
      <c r="I7" s="295"/>
      <c r="J7" s="295"/>
    </row>
    <row r="8" spans="2:12" ht="15" x14ac:dyDescent="0.4">
      <c r="B8" s="299" t="s">
        <v>1907</v>
      </c>
      <c r="C8" s="299"/>
      <c r="D8" s="299"/>
      <c r="E8" s="299"/>
      <c r="F8" s="299"/>
      <c r="G8" s="299"/>
      <c r="H8" s="299"/>
      <c r="I8" s="299"/>
      <c r="J8" s="299"/>
    </row>
    <row r="9" spans="2:12" ht="15" x14ac:dyDescent="0.35"/>
    <row r="10" spans="2:12" ht="22.5" x14ac:dyDescent="0.35">
      <c r="B10" s="307" t="s">
        <v>1633</v>
      </c>
      <c r="C10" s="307"/>
      <c r="D10" s="307"/>
      <c r="E10" s="307"/>
      <c r="F10" s="307"/>
      <c r="G10" s="307"/>
      <c r="H10" s="307"/>
      <c r="I10" s="307"/>
      <c r="J10" s="307"/>
    </row>
    <row r="11" spans="2:12" s="190" customFormat="1" ht="25.5" customHeight="1" x14ac:dyDescent="0.35">
      <c r="B11" s="308" t="s">
        <v>1626</v>
      </c>
      <c r="C11" s="308"/>
      <c r="D11" s="308"/>
      <c r="E11" s="308"/>
      <c r="F11" s="308"/>
      <c r="G11" s="308"/>
      <c r="H11" s="308"/>
      <c r="I11" s="308"/>
      <c r="J11" s="308"/>
    </row>
    <row r="12" spans="2:12" s="32" customFormat="1" ht="15" x14ac:dyDescent="0.35">
      <c r="B12" s="309"/>
      <c r="C12" s="309"/>
      <c r="D12" s="309"/>
      <c r="E12" s="309"/>
      <c r="F12" s="309"/>
      <c r="G12" s="309"/>
      <c r="H12" s="309"/>
      <c r="I12" s="309"/>
      <c r="J12" s="309"/>
    </row>
    <row r="13" spans="2:12" s="32" customFormat="1" ht="19" x14ac:dyDescent="0.35">
      <c r="B13" s="310" t="s">
        <v>1562</v>
      </c>
      <c r="C13" s="310"/>
      <c r="D13" s="310"/>
      <c r="E13" s="310"/>
      <c r="F13" s="310"/>
      <c r="G13" s="310"/>
      <c r="H13" s="310"/>
      <c r="I13" s="310"/>
      <c r="J13" s="310"/>
    </row>
    <row r="14" spans="2:12" s="32" customFormat="1" ht="15" x14ac:dyDescent="0.35">
      <c r="B14" s="167" t="s">
        <v>1563</v>
      </c>
      <c r="C14" s="167" t="s">
        <v>1831</v>
      </c>
      <c r="D14" s="17" t="s">
        <v>1564</v>
      </c>
      <c r="E14" s="17" t="s">
        <v>1669</v>
      </c>
      <c r="F14" s="168"/>
      <c r="G14" s="169"/>
    </row>
    <row r="15" spans="2:12" s="32" customFormat="1" ht="15" x14ac:dyDescent="0.35">
      <c r="B15" s="218" t="s">
        <v>1981</v>
      </c>
      <c r="C15" s="17" t="s">
        <v>1828</v>
      </c>
      <c r="D15" s="17"/>
      <c r="E15" s="217">
        <f>SUMIF(Government_revenues_table[Government entity],Government_agencies[[#This Row],[Full name of agency]],Government_revenues_table[Revenue value])</f>
        <v>94376230.715477809</v>
      </c>
      <c r="F15" s="169"/>
      <c r="G15" s="169"/>
    </row>
    <row r="16" spans="2:12" s="32" customFormat="1" ht="15" x14ac:dyDescent="0.35">
      <c r="B16" s="218" t="s">
        <v>1982</v>
      </c>
      <c r="C16" s="17" t="s">
        <v>1828</v>
      </c>
      <c r="D16" s="17"/>
      <c r="E16" s="217">
        <f>SUMIF(Government_revenues_table[Government entity],Government_agencies[[#This Row],[Full name of agency]],Government_revenues_table[Revenue value])</f>
        <v>910448.92999999993</v>
      </c>
      <c r="F16" s="169"/>
      <c r="G16" s="17"/>
      <c r="J16" s="168"/>
      <c r="K16" s="168"/>
      <c r="L16" s="168"/>
    </row>
    <row r="17" spans="2:12" s="32" customFormat="1" ht="15" x14ac:dyDescent="0.35">
      <c r="B17" s="218" t="s">
        <v>1983</v>
      </c>
      <c r="C17" s="17" t="s">
        <v>1828</v>
      </c>
      <c r="D17" s="17"/>
      <c r="E17" s="217">
        <f>SUMIF(Government_revenues_table[Government entity],Government_agencies[[#This Row],[Full name of agency]],Government_revenues_table[Revenue value])</f>
        <v>3228055.7500000014</v>
      </c>
      <c r="F17" s="169"/>
      <c r="G17" s="17"/>
      <c r="J17" s="169"/>
      <c r="K17" s="169"/>
      <c r="L17" s="169"/>
    </row>
    <row r="18" spans="2:12" s="32" customFormat="1" ht="15" x14ac:dyDescent="0.35">
      <c r="B18" s="218" t="s">
        <v>1984</v>
      </c>
      <c r="C18" s="32" t="s">
        <v>1828</v>
      </c>
      <c r="D18" s="218"/>
      <c r="E18" s="170">
        <f>SUMIF(Government_revenues_table[Government entity],Government_agencies[[#This Row],[Full name of agency]],Government_revenues_table[Revenue value])</f>
        <v>550000</v>
      </c>
      <c r="F18" s="169"/>
      <c r="G18" s="17"/>
      <c r="J18" s="169"/>
      <c r="K18" s="169"/>
      <c r="L18" s="169"/>
    </row>
    <row r="19" spans="2:12" s="32" customFormat="1" ht="15" x14ac:dyDescent="0.35">
      <c r="B19" s="218" t="s">
        <v>1985</v>
      </c>
      <c r="C19" s="32" t="s">
        <v>1828</v>
      </c>
      <c r="D19" s="218"/>
      <c r="E19" s="170">
        <f>SUMIF(Government_revenues_table[Government entity],Government_agencies[[#This Row],[Full name of agency]],Government_revenues_table[Revenue value])</f>
        <v>903169.02</v>
      </c>
      <c r="F19" s="169"/>
      <c r="G19" s="17"/>
      <c r="J19" s="169"/>
      <c r="K19" s="169"/>
      <c r="L19" s="169"/>
    </row>
    <row r="20" spans="2:12" s="32" customFormat="1" ht="15" x14ac:dyDescent="0.35">
      <c r="B20" s="218" t="s">
        <v>1986</v>
      </c>
      <c r="C20" s="17" t="s">
        <v>1828</v>
      </c>
      <c r="D20" s="17"/>
      <c r="E20" s="217">
        <f>SUMIF(Government_revenues_table[Government entity],Government_agencies[[#This Row],[Full name of agency]],Government_revenues_table[Revenue value])</f>
        <v>0</v>
      </c>
      <c r="J20" s="169"/>
      <c r="K20" s="169"/>
      <c r="L20" s="169"/>
    </row>
    <row r="21" spans="2:12" s="32" customFormat="1" ht="15" x14ac:dyDescent="0.35">
      <c r="B21" s="32" t="s">
        <v>1987</v>
      </c>
      <c r="C21" s="17" t="s">
        <v>1828</v>
      </c>
      <c r="D21" s="17"/>
      <c r="E21" s="217">
        <f>SUMIF(Government_revenues_table[Government entity],Government_agencies[[#This Row],[Full name of agency]],Government_revenues_table[Revenue value])</f>
        <v>0</v>
      </c>
      <c r="J21" s="169"/>
      <c r="K21" s="169"/>
      <c r="L21" s="169"/>
    </row>
    <row r="22" spans="2:12" s="32" customFormat="1" ht="15" x14ac:dyDescent="0.35">
      <c r="B22" s="32" t="s">
        <v>1988</v>
      </c>
      <c r="C22" s="17" t="s">
        <v>1828</v>
      </c>
      <c r="D22" s="17"/>
      <c r="E22" s="217">
        <f>SUMIF(Government_revenues_table[Government entity],Government_agencies[[#This Row],[Full name of agency]],Government_revenues_table[Revenue value])</f>
        <v>0</v>
      </c>
    </row>
    <row r="23" spans="2:12" s="32" customFormat="1" ht="15" x14ac:dyDescent="0.35">
      <c r="C23" s="17"/>
      <c r="D23" s="170"/>
    </row>
    <row r="24" spans="2:12" s="32" customFormat="1" ht="19" x14ac:dyDescent="0.35">
      <c r="B24" s="310" t="s">
        <v>1560</v>
      </c>
      <c r="C24" s="310"/>
      <c r="D24" s="310"/>
      <c r="E24" s="310"/>
      <c r="F24" s="310"/>
      <c r="G24" s="310"/>
      <c r="H24" s="310"/>
      <c r="I24" s="310"/>
      <c r="J24" s="310"/>
    </row>
    <row r="25" spans="2:12" s="32" customFormat="1" ht="15" x14ac:dyDescent="0.35">
      <c r="B25" s="311" t="s">
        <v>1630</v>
      </c>
      <c r="C25" s="312"/>
      <c r="D25" s="313"/>
      <c r="E25" s="168"/>
    </row>
    <row r="26" spans="2:12" s="32" customFormat="1" ht="15" x14ac:dyDescent="0.35">
      <c r="B26" s="172" t="s">
        <v>1652</v>
      </c>
      <c r="C26" s="173" t="s">
        <v>1620</v>
      </c>
      <c r="D26" s="174" t="s">
        <v>1621</v>
      </c>
    </row>
    <row r="27" spans="2:12" s="32" customFormat="1" ht="15" x14ac:dyDescent="0.35"/>
    <row r="28" spans="2:12" s="32" customFormat="1" ht="15.5" thickBot="1" x14ac:dyDescent="0.4">
      <c r="B28" s="167" t="s">
        <v>1561</v>
      </c>
      <c r="C28" s="167" t="s">
        <v>1947</v>
      </c>
      <c r="D28" s="17" t="s">
        <v>1559</v>
      </c>
      <c r="E28" s="17" t="s">
        <v>1491</v>
      </c>
      <c r="F28" s="17" t="s">
        <v>1575</v>
      </c>
      <c r="G28" s="17" t="s">
        <v>1670</v>
      </c>
      <c r="H28" s="17" t="s">
        <v>1836</v>
      </c>
      <c r="I28" s="17" t="s">
        <v>1671</v>
      </c>
    </row>
    <row r="29" spans="2:12" s="32" customFormat="1" ht="15" x14ac:dyDescent="0.4">
      <c r="B29" s="17" t="s">
        <v>1953</v>
      </c>
      <c r="C29" s="17" t="s">
        <v>1969</v>
      </c>
      <c r="D29" s="230">
        <v>500036301</v>
      </c>
      <c r="E29" s="17" t="s">
        <v>988</v>
      </c>
      <c r="F29" s="237" t="s">
        <v>1974</v>
      </c>
      <c r="G29" s="237" t="s">
        <v>999</v>
      </c>
      <c r="H29" s="237" t="s">
        <v>996</v>
      </c>
      <c r="I29" s="170">
        <f>SUMIF(Table10[Company],Companies[[#This Row],[Full company name]],Table10[Revenue value])</f>
        <v>33876333.230000004</v>
      </c>
    </row>
    <row r="30" spans="2:12" s="32" customFormat="1" ht="15" x14ac:dyDescent="0.4">
      <c r="B30" s="17" t="s">
        <v>1954</v>
      </c>
      <c r="C30" s="17" t="s">
        <v>1969</v>
      </c>
      <c r="D30" s="231">
        <v>500033821</v>
      </c>
      <c r="E30" s="17" t="s">
        <v>988</v>
      </c>
      <c r="F30" s="238" t="s">
        <v>1975</v>
      </c>
      <c r="G30" s="238" t="s">
        <v>999</v>
      </c>
      <c r="H30" s="238" t="s">
        <v>996</v>
      </c>
      <c r="I30" s="170">
        <f>SUMIF(Table10[Company],Companies[[#This Row],[Full company name]],Table10[Revenue value])</f>
        <v>32401210.530000001</v>
      </c>
    </row>
    <row r="31" spans="2:12" s="32" customFormat="1" ht="15" x14ac:dyDescent="0.4">
      <c r="B31" s="218" t="s">
        <v>1955</v>
      </c>
      <c r="C31" s="32" t="s">
        <v>1969</v>
      </c>
      <c r="D31" s="232">
        <v>500000376</v>
      </c>
      <c r="E31" s="32" t="s">
        <v>988</v>
      </c>
      <c r="F31" s="239" t="s">
        <v>1974</v>
      </c>
      <c r="G31" s="239" t="s">
        <v>999</v>
      </c>
      <c r="H31" s="241" t="s">
        <v>1577</v>
      </c>
      <c r="I31" s="170">
        <f>SUMIF(Table10[Company],Companies[[#This Row],[Full company name]],Table10[Revenue value])</f>
        <v>5373558.7400000002</v>
      </c>
    </row>
    <row r="32" spans="2:12" s="32" customFormat="1" ht="15" x14ac:dyDescent="0.4">
      <c r="B32" s="218" t="s">
        <v>1956</v>
      </c>
      <c r="C32" s="32" t="s">
        <v>1969</v>
      </c>
      <c r="D32" s="231">
        <v>500015636</v>
      </c>
      <c r="E32" s="32" t="s">
        <v>988</v>
      </c>
      <c r="F32" s="238" t="s">
        <v>1974</v>
      </c>
      <c r="G32" s="238" t="s">
        <v>999</v>
      </c>
      <c r="H32" s="242" t="s">
        <v>996</v>
      </c>
      <c r="I32" s="170">
        <f>SUMIF(Table10[Company],Companies[[#This Row],[Full company name]],Table10[Revenue value])</f>
        <v>5127298.7299999995</v>
      </c>
    </row>
    <row r="33" spans="2:10" s="32" customFormat="1" ht="15" x14ac:dyDescent="0.4">
      <c r="B33" s="218" t="s">
        <v>1957</v>
      </c>
      <c r="C33" s="32" t="s">
        <v>1969</v>
      </c>
      <c r="D33" s="232" t="s">
        <v>1970</v>
      </c>
      <c r="E33" s="234" t="s">
        <v>1972</v>
      </c>
      <c r="F33" s="239" t="s">
        <v>1976</v>
      </c>
      <c r="G33" s="239" t="s">
        <v>1980</v>
      </c>
      <c r="H33" s="241" t="s">
        <v>996</v>
      </c>
      <c r="I33" s="170">
        <f>SUMIF(Table10[Company],Companies[[#This Row],[Full company name]],Table10[Revenue value])</f>
        <v>512941.45999999996</v>
      </c>
    </row>
    <row r="34" spans="2:10" s="32" customFormat="1" ht="15" x14ac:dyDescent="0.4">
      <c r="B34" s="218" t="s">
        <v>1958</v>
      </c>
      <c r="C34" s="32" t="s">
        <v>1969</v>
      </c>
      <c r="D34" s="231" t="s">
        <v>1971</v>
      </c>
      <c r="E34" s="235" t="s">
        <v>1972</v>
      </c>
      <c r="F34" s="238" t="s">
        <v>1976</v>
      </c>
      <c r="G34" s="238" t="s">
        <v>999</v>
      </c>
      <c r="H34" s="242" t="s">
        <v>996</v>
      </c>
      <c r="I34" s="170">
        <f>SUMIF(Table10[Company],Companies[[#This Row],[Full company name]],Table10[Revenue value])</f>
        <v>5274627.4323685402</v>
      </c>
    </row>
    <row r="35" spans="2:10" s="32" customFormat="1" ht="15" x14ac:dyDescent="0.4">
      <c r="B35" s="218" t="s">
        <v>1959</v>
      </c>
      <c r="C35" s="32" t="s">
        <v>1969</v>
      </c>
      <c r="D35" s="232">
        <v>500008555</v>
      </c>
      <c r="E35" s="234" t="s">
        <v>1972</v>
      </c>
      <c r="F35" s="239" t="s">
        <v>1977</v>
      </c>
      <c r="G35" s="239" t="s">
        <v>999</v>
      </c>
      <c r="H35" s="241" t="s">
        <v>1577</v>
      </c>
      <c r="I35" s="170">
        <f>SUMIF(Table10[Company],Companies[[#This Row],[Full company name]],Table10[Revenue value])</f>
        <v>1208738.2000000002</v>
      </c>
    </row>
    <row r="36" spans="2:10" s="32" customFormat="1" ht="15" x14ac:dyDescent="0.4">
      <c r="B36" s="218" t="s">
        <v>1960</v>
      </c>
      <c r="C36" s="32" t="s">
        <v>1969</v>
      </c>
      <c r="D36" s="231">
        <v>500012318</v>
      </c>
      <c r="E36" s="235" t="s">
        <v>1972</v>
      </c>
      <c r="F36" s="238" t="s">
        <v>1976</v>
      </c>
      <c r="G36" s="238" t="s">
        <v>375</v>
      </c>
      <c r="H36" s="242" t="s">
        <v>996</v>
      </c>
      <c r="I36" s="170">
        <f>SUMIF(Table10[Company],Companies[[#This Row],[Full company name]],Table10[Revenue value])</f>
        <v>1232808.33</v>
      </c>
    </row>
    <row r="37" spans="2:10" s="32" customFormat="1" ht="15" x14ac:dyDescent="0.4">
      <c r="B37" s="218" t="s">
        <v>1961</v>
      </c>
      <c r="C37" s="32" t="s">
        <v>1969</v>
      </c>
      <c r="D37" s="232">
        <v>500009242</v>
      </c>
      <c r="E37" s="234" t="s">
        <v>1972</v>
      </c>
      <c r="F37" s="239" t="s">
        <v>1978</v>
      </c>
      <c r="G37" s="239" t="s">
        <v>999</v>
      </c>
      <c r="H37" s="241" t="s">
        <v>996</v>
      </c>
      <c r="I37" s="170">
        <f>SUMIF(Table10[Company],Companies[[#This Row],[Full company name]],Table10[Revenue value])</f>
        <v>718401.52</v>
      </c>
    </row>
    <row r="38" spans="2:10" s="32" customFormat="1" ht="15" x14ac:dyDescent="0.4">
      <c r="B38" s="218" t="s">
        <v>1962</v>
      </c>
      <c r="C38" s="32" t="s">
        <v>1969</v>
      </c>
      <c r="D38" s="231">
        <v>500009992</v>
      </c>
      <c r="E38" s="235" t="s">
        <v>1973</v>
      </c>
      <c r="F38" s="238" t="s">
        <v>1979</v>
      </c>
      <c r="G38" s="238" t="s">
        <v>999</v>
      </c>
      <c r="H38" s="242" t="s">
        <v>996</v>
      </c>
      <c r="I38" s="170">
        <f>SUMIF(Table10[Company],Companies[[#This Row],[Full company name]],Table10[Revenue value])</f>
        <v>852175.58</v>
      </c>
    </row>
    <row r="39" spans="2:10" s="32" customFormat="1" ht="15" x14ac:dyDescent="0.4">
      <c r="B39" s="218" t="s">
        <v>1963</v>
      </c>
      <c r="C39" s="32" t="s">
        <v>1969</v>
      </c>
      <c r="D39" s="232">
        <v>500172868</v>
      </c>
      <c r="E39" s="234" t="s">
        <v>1973</v>
      </c>
      <c r="F39" s="239" t="s">
        <v>1979</v>
      </c>
      <c r="G39" s="239" t="s">
        <v>999</v>
      </c>
      <c r="H39" s="241" t="s">
        <v>1577</v>
      </c>
      <c r="I39" s="170">
        <f>SUMIF(Table10[Company],Companies[[#This Row],[Full company name]],Table10[Revenue value])</f>
        <v>382584.8</v>
      </c>
    </row>
    <row r="40" spans="2:10" s="32" customFormat="1" ht="15" x14ac:dyDescent="0.4">
      <c r="B40" s="218" t="s">
        <v>1964</v>
      </c>
      <c r="C40" s="32" t="s">
        <v>1969</v>
      </c>
      <c r="D40" s="231">
        <v>501158267</v>
      </c>
      <c r="E40" s="235" t="s">
        <v>1973</v>
      </c>
      <c r="F40" s="238" t="s">
        <v>1979</v>
      </c>
      <c r="G40" s="238" t="s">
        <v>999</v>
      </c>
      <c r="H40" s="242" t="s">
        <v>1577</v>
      </c>
      <c r="I40" s="170">
        <f>SUMIF(Table10[Company],Companies[[#This Row],[Full company name]],Table10[Revenue value])</f>
        <v>184673.79</v>
      </c>
    </row>
    <row r="41" spans="2:10" s="32" customFormat="1" ht="15" x14ac:dyDescent="0.4">
      <c r="B41" s="32" t="s">
        <v>1965</v>
      </c>
      <c r="C41" s="32" t="s">
        <v>1969</v>
      </c>
      <c r="D41" s="232">
        <v>500905997</v>
      </c>
      <c r="E41" s="234" t="s">
        <v>1973</v>
      </c>
      <c r="F41" s="239" t="s">
        <v>1979</v>
      </c>
      <c r="G41" s="239" t="s">
        <v>999</v>
      </c>
      <c r="H41" s="241" t="s">
        <v>1577</v>
      </c>
      <c r="I41" s="170">
        <f>SUMIF(Table10[Company],Companies[[#This Row],[Full company name]],Table10[Revenue value])</f>
        <v>180534.80000000002</v>
      </c>
    </row>
    <row r="42" spans="2:10" s="32" customFormat="1" ht="15" x14ac:dyDescent="0.4">
      <c r="B42" s="32" t="s">
        <v>1966</v>
      </c>
      <c r="C42" s="32" t="s">
        <v>1969</v>
      </c>
      <c r="D42" s="231">
        <v>500002882</v>
      </c>
      <c r="E42" s="235" t="s">
        <v>1973</v>
      </c>
      <c r="F42" s="238" t="s">
        <v>1979</v>
      </c>
      <c r="G42" s="238" t="s">
        <v>999</v>
      </c>
      <c r="H42" s="242" t="s">
        <v>1577</v>
      </c>
      <c r="I42" s="170">
        <f>SUMIF(Table10[Company],Companies[[#This Row],[Full company name]],Table10[Revenue value])</f>
        <v>199145.79734796524</v>
      </c>
    </row>
    <row r="43" spans="2:10" s="32" customFormat="1" ht="15" x14ac:dyDescent="0.4">
      <c r="B43" s="32" t="s">
        <v>1967</v>
      </c>
      <c r="C43" s="32" t="s">
        <v>1969</v>
      </c>
      <c r="D43" s="232">
        <v>500078809</v>
      </c>
      <c r="E43" s="234" t="s">
        <v>1973</v>
      </c>
      <c r="F43" s="239" t="s">
        <v>1979</v>
      </c>
      <c r="G43" s="239" t="s">
        <v>999</v>
      </c>
      <c r="H43" s="241" t="s">
        <v>1577</v>
      </c>
      <c r="I43" s="170">
        <f>SUMIF(Table10[Company],Companies[[#This Row],[Full company name]],Table10[Revenue value])</f>
        <v>106623.5173388203</v>
      </c>
    </row>
    <row r="44" spans="2:10" s="32" customFormat="1" ht="15" x14ac:dyDescent="0.4">
      <c r="B44" s="32" t="s">
        <v>1968</v>
      </c>
      <c r="C44" s="32" t="s">
        <v>1969</v>
      </c>
      <c r="D44" s="233">
        <v>500744117</v>
      </c>
      <c r="E44" s="236" t="s">
        <v>1973</v>
      </c>
      <c r="F44" s="240" t="s">
        <v>1979</v>
      </c>
      <c r="G44" s="240" t="s">
        <v>999</v>
      </c>
      <c r="H44" s="243" t="s">
        <v>1577</v>
      </c>
      <c r="I44" s="170">
        <f>SUMIF(Table10[Company],Companies[[#This Row],[Full company name]],Table10[Revenue value])</f>
        <v>448764.27999999997</v>
      </c>
    </row>
    <row r="45" spans="2:10" s="32" customFormat="1" ht="15" x14ac:dyDescent="0.35">
      <c r="C45" s="17"/>
      <c r="F45" s="171"/>
      <c r="G45" s="171"/>
    </row>
    <row r="46" spans="2:10" s="32" customFormat="1" ht="19" x14ac:dyDescent="0.35">
      <c r="B46" s="310" t="s">
        <v>1617</v>
      </c>
      <c r="C46" s="310"/>
      <c r="D46" s="310"/>
      <c r="E46" s="310"/>
      <c r="F46" s="310"/>
      <c r="G46" s="310"/>
      <c r="H46" s="310"/>
      <c r="I46" s="310"/>
      <c r="J46" s="310"/>
    </row>
    <row r="47" spans="2:10" s="32" customFormat="1" ht="15" x14ac:dyDescent="0.4">
      <c r="B47" s="167" t="s">
        <v>1618</v>
      </c>
      <c r="C47" s="38" t="s">
        <v>1619</v>
      </c>
      <c r="D47" s="38" t="s">
        <v>1658</v>
      </c>
      <c r="E47" s="38" t="s">
        <v>1753</v>
      </c>
      <c r="F47" s="17" t="s">
        <v>1500</v>
      </c>
      <c r="G47" s="17" t="s">
        <v>1622</v>
      </c>
      <c r="H47" s="17" t="s">
        <v>1674</v>
      </c>
      <c r="I47" s="17" t="s">
        <v>1623</v>
      </c>
      <c r="J47" s="17" t="s">
        <v>1006</v>
      </c>
    </row>
    <row r="48" spans="2:10" s="32" customFormat="1" ht="15" x14ac:dyDescent="0.4">
      <c r="B48" s="244" t="s">
        <v>1989</v>
      </c>
      <c r="C48" s="244" t="s">
        <v>1990</v>
      </c>
      <c r="D48" s="218" t="s">
        <v>1991</v>
      </c>
      <c r="E48" s="245" t="s">
        <v>1975</v>
      </c>
      <c r="F48" s="38" t="s">
        <v>1502</v>
      </c>
      <c r="G48" s="171">
        <v>12545</v>
      </c>
      <c r="H48" s="245" t="s">
        <v>2023</v>
      </c>
      <c r="I48" s="247">
        <v>691254538.89346802</v>
      </c>
      <c r="J48" s="32" t="s">
        <v>1199</v>
      </c>
    </row>
    <row r="49" spans="2:10" s="32" customFormat="1" ht="15" x14ac:dyDescent="0.4">
      <c r="B49" s="244" t="s">
        <v>1992</v>
      </c>
      <c r="C49" s="244" t="s">
        <v>1993</v>
      </c>
      <c r="D49" s="218" t="s">
        <v>1994</v>
      </c>
      <c r="E49" s="246" t="s">
        <v>1974</v>
      </c>
      <c r="F49" s="38" t="s">
        <v>1502</v>
      </c>
      <c r="G49" s="171">
        <v>3544080.99</v>
      </c>
      <c r="H49" s="32" t="s">
        <v>1429</v>
      </c>
      <c r="I49" s="247">
        <v>271053170.54286981</v>
      </c>
      <c r="J49" s="32" t="s">
        <v>1199</v>
      </c>
    </row>
    <row r="50" spans="2:10" s="32" customFormat="1" ht="15" x14ac:dyDescent="0.4">
      <c r="B50" s="218" t="s">
        <v>1995</v>
      </c>
      <c r="C50" s="218" t="s">
        <v>1996</v>
      </c>
      <c r="D50" s="218" t="s">
        <v>1997</v>
      </c>
      <c r="E50" s="245" t="s">
        <v>1974</v>
      </c>
      <c r="F50" s="38" t="s">
        <v>1502</v>
      </c>
      <c r="G50" s="171">
        <v>2263655.7999999998</v>
      </c>
      <c r="H50" s="32" t="s">
        <v>1429</v>
      </c>
      <c r="I50" s="247">
        <v>93483293.719999999</v>
      </c>
      <c r="J50" s="32" t="s">
        <v>1199</v>
      </c>
    </row>
    <row r="51" spans="2:10" s="32" customFormat="1" ht="15" x14ac:dyDescent="0.4">
      <c r="B51" s="218" t="s">
        <v>1998</v>
      </c>
      <c r="C51" s="218" t="s">
        <v>1999</v>
      </c>
      <c r="D51" s="218" t="s">
        <v>2000</v>
      </c>
      <c r="E51" s="245" t="s">
        <v>2001</v>
      </c>
      <c r="F51" s="38" t="s">
        <v>1502</v>
      </c>
      <c r="G51" s="171">
        <v>39239.32</v>
      </c>
      <c r="H51" s="32" t="s">
        <v>1427</v>
      </c>
      <c r="I51" s="247">
        <v>7610738</v>
      </c>
      <c r="J51" s="32" t="s">
        <v>1199</v>
      </c>
    </row>
    <row r="52" spans="2:10" s="32" customFormat="1" ht="15" x14ac:dyDescent="0.4">
      <c r="B52" s="218" t="s">
        <v>2002</v>
      </c>
      <c r="C52" s="218" t="s">
        <v>2003</v>
      </c>
      <c r="D52" s="218" t="s">
        <v>2004</v>
      </c>
      <c r="E52" s="245" t="s">
        <v>2001</v>
      </c>
      <c r="F52" s="38" t="s">
        <v>1502</v>
      </c>
      <c r="G52" s="247">
        <v>16408</v>
      </c>
      <c r="H52" s="32" t="s">
        <v>1427</v>
      </c>
      <c r="I52" s="247">
        <v>295344</v>
      </c>
      <c r="J52" s="32" t="s">
        <v>1199</v>
      </c>
    </row>
    <row r="53" spans="2:10" s="32" customFormat="1" ht="15" x14ac:dyDescent="0.4">
      <c r="B53" s="218" t="s">
        <v>2005</v>
      </c>
      <c r="C53" s="218" t="s">
        <v>2006</v>
      </c>
      <c r="D53" s="218" t="s">
        <v>1957</v>
      </c>
      <c r="E53" s="245" t="s">
        <v>1976</v>
      </c>
      <c r="F53" s="38" t="s">
        <v>1502</v>
      </c>
      <c r="G53" s="247">
        <v>4425.12</v>
      </c>
      <c r="H53" s="32" t="s">
        <v>1429</v>
      </c>
      <c r="I53" s="247">
        <v>5381740.2264</v>
      </c>
      <c r="J53" s="32" t="s">
        <v>1199</v>
      </c>
    </row>
    <row r="54" spans="2:10" s="32" customFormat="1" ht="15" x14ac:dyDescent="0.4">
      <c r="B54" s="244" t="s">
        <v>2007</v>
      </c>
      <c r="C54" s="244" t="s">
        <v>2008</v>
      </c>
      <c r="D54" s="218" t="s">
        <v>2009</v>
      </c>
      <c r="E54" s="245" t="s">
        <v>2010</v>
      </c>
      <c r="F54" s="38" t="s">
        <v>1502</v>
      </c>
      <c r="G54" s="171">
        <v>96312731.087568</v>
      </c>
      <c r="H54" s="245" t="s">
        <v>2024</v>
      </c>
      <c r="I54" s="247">
        <v>59761560.743510716</v>
      </c>
      <c r="J54" s="32" t="s">
        <v>1199</v>
      </c>
    </row>
    <row r="55" spans="2:10" s="32" customFormat="1" ht="15" x14ac:dyDescent="0.4">
      <c r="B55" s="244" t="s">
        <v>2011</v>
      </c>
      <c r="C55" s="244" t="s">
        <v>2012</v>
      </c>
      <c r="D55" s="218" t="s">
        <v>2013</v>
      </c>
      <c r="E55" s="245" t="s">
        <v>2014</v>
      </c>
      <c r="F55" s="38" t="s">
        <v>1502</v>
      </c>
      <c r="G55" s="171">
        <v>63226.154999999992</v>
      </c>
      <c r="H55" s="32" t="s">
        <v>1429</v>
      </c>
      <c r="I55" s="247">
        <v>53598653.86150001</v>
      </c>
      <c r="J55" s="32" t="s">
        <v>1199</v>
      </c>
    </row>
    <row r="56" spans="2:10" ht="15" x14ac:dyDescent="0.4">
      <c r="B56" s="244" t="s">
        <v>2011</v>
      </c>
      <c r="C56" s="244" t="s">
        <v>2012</v>
      </c>
      <c r="D56" s="218" t="s">
        <v>2013</v>
      </c>
      <c r="E56" s="246" t="s">
        <v>2015</v>
      </c>
      <c r="F56" s="38" t="s">
        <v>1502</v>
      </c>
      <c r="G56" s="171">
        <v>1415.8500000000001</v>
      </c>
      <c r="H56" s="32" t="s">
        <v>1429</v>
      </c>
      <c r="I56" s="247">
        <v>213714.09009999997</v>
      </c>
      <c r="J56" s="32" t="s">
        <v>1199</v>
      </c>
    </row>
    <row r="57" spans="2:10" ht="15" x14ac:dyDescent="0.4">
      <c r="B57" s="244" t="s">
        <v>2016</v>
      </c>
      <c r="C57" s="244" t="s">
        <v>2017</v>
      </c>
      <c r="D57" s="218" t="s">
        <v>1960</v>
      </c>
      <c r="E57" s="245" t="s">
        <v>1976</v>
      </c>
      <c r="F57" s="38" t="s">
        <v>1502</v>
      </c>
      <c r="G57" s="171">
        <v>28670.39</v>
      </c>
      <c r="H57" s="32" t="s">
        <v>1429</v>
      </c>
      <c r="I57" s="247">
        <v>37852630.223100007</v>
      </c>
      <c r="J57" s="32" t="s">
        <v>1199</v>
      </c>
    </row>
    <row r="58" spans="2:10" ht="15" x14ac:dyDescent="0.4">
      <c r="B58" s="244" t="s">
        <v>2018</v>
      </c>
      <c r="C58" s="244" t="s">
        <v>2017</v>
      </c>
      <c r="D58" s="218" t="s">
        <v>2019</v>
      </c>
      <c r="E58" s="246" t="s">
        <v>2014</v>
      </c>
      <c r="F58" s="38" t="s">
        <v>1502</v>
      </c>
      <c r="G58" s="171">
        <v>22390.361000000001</v>
      </c>
      <c r="H58" s="32" t="s">
        <v>1429</v>
      </c>
      <c r="I58" s="247">
        <v>20278618.545000002</v>
      </c>
      <c r="J58" s="32" t="s">
        <v>1199</v>
      </c>
    </row>
    <row r="59" spans="2:10" s="32" customFormat="1" ht="15" x14ac:dyDescent="0.4">
      <c r="B59" s="244" t="s">
        <v>2018</v>
      </c>
      <c r="C59" s="244" t="s">
        <v>2017</v>
      </c>
      <c r="D59" s="218" t="s">
        <v>2019</v>
      </c>
      <c r="E59" s="245" t="s">
        <v>2020</v>
      </c>
      <c r="F59" s="38" t="s">
        <v>1502</v>
      </c>
      <c r="G59" s="171">
        <v>1544.19</v>
      </c>
      <c r="H59" s="32" t="s">
        <v>1429</v>
      </c>
      <c r="I59" s="247">
        <v>1465318.6</v>
      </c>
      <c r="J59" s="32" t="s">
        <v>1199</v>
      </c>
    </row>
    <row r="60" spans="2:10" s="32" customFormat="1" ht="15" x14ac:dyDescent="0.4">
      <c r="B60" s="244" t="s">
        <v>2021</v>
      </c>
      <c r="C60" s="244" t="s">
        <v>2006</v>
      </c>
      <c r="D60" s="218" t="s">
        <v>2022</v>
      </c>
      <c r="E60" s="245" t="s">
        <v>2014</v>
      </c>
      <c r="F60" s="38" t="s">
        <v>1502</v>
      </c>
      <c r="G60" s="247">
        <v>9063960</v>
      </c>
      <c r="H60" s="32" t="s">
        <v>1429</v>
      </c>
      <c r="I60" s="247">
        <v>9910954</v>
      </c>
      <c r="J60" s="32" t="s">
        <v>1199</v>
      </c>
    </row>
    <row r="61" spans="2:10" s="32" customFormat="1" ht="15.5" thickBot="1" x14ac:dyDescent="0.4">
      <c r="B61" s="108"/>
      <c r="C61" s="77"/>
      <c r="D61" s="78"/>
      <c r="E61" s="77"/>
      <c r="F61" s="89"/>
      <c r="G61" s="89"/>
      <c r="H61" s="89"/>
      <c r="I61" s="89"/>
      <c r="J61" s="89"/>
    </row>
    <row r="62" spans="2:10" ht="15" x14ac:dyDescent="0.35">
      <c r="B62" s="26"/>
      <c r="C62" s="26"/>
      <c r="D62" s="26"/>
      <c r="E62" s="26"/>
    </row>
    <row r="63" spans="2:10" s="32" customFormat="1" ht="15.5" thickBot="1" x14ac:dyDescent="0.4">
      <c r="B63" s="301" t="s">
        <v>1842</v>
      </c>
      <c r="C63" s="302"/>
      <c r="D63" s="302"/>
      <c r="E63" s="302"/>
      <c r="F63" s="302"/>
      <c r="G63" s="302"/>
      <c r="H63" s="302"/>
      <c r="I63" s="302"/>
      <c r="J63" s="302"/>
    </row>
    <row r="64" spans="2:10" s="32" customFormat="1" ht="15" x14ac:dyDescent="0.35">
      <c r="B64" s="303" t="s">
        <v>1861</v>
      </c>
      <c r="C64" s="304"/>
      <c r="D64" s="304"/>
      <c r="E64" s="304"/>
      <c r="F64" s="304"/>
      <c r="G64" s="304"/>
      <c r="H64" s="304"/>
      <c r="I64" s="304"/>
      <c r="J64" s="304"/>
    </row>
    <row r="65" spans="2:10" ht="15.5" thickBot="1" x14ac:dyDescent="0.4">
      <c r="B65" s="26"/>
      <c r="C65" s="26"/>
      <c r="D65" s="26"/>
      <c r="E65" s="26"/>
    </row>
    <row r="66" spans="2:10" ht="15" x14ac:dyDescent="0.35">
      <c r="B66" s="298" t="s">
        <v>1841</v>
      </c>
      <c r="C66" s="298"/>
      <c r="D66" s="298"/>
      <c r="E66" s="298"/>
      <c r="F66" s="298"/>
      <c r="G66" s="298"/>
      <c r="H66" s="298"/>
      <c r="I66" s="298"/>
      <c r="J66" s="298"/>
    </row>
    <row r="67" spans="2:10" ht="16.5" customHeight="1" x14ac:dyDescent="0.35">
      <c r="B67" s="280" t="s">
        <v>1862</v>
      </c>
      <c r="C67" s="280"/>
      <c r="D67" s="280"/>
      <c r="E67" s="280"/>
      <c r="F67" s="280"/>
      <c r="G67" s="280"/>
      <c r="H67" s="280"/>
      <c r="I67" s="280"/>
      <c r="J67" s="280"/>
    </row>
    <row r="68" spans="2:10" ht="15" x14ac:dyDescent="0.35">
      <c r="B68" s="291" t="s">
        <v>1863</v>
      </c>
      <c r="C68" s="291"/>
      <c r="D68" s="291"/>
      <c r="E68" s="291"/>
      <c r="F68" s="291"/>
      <c r="G68" s="291"/>
      <c r="H68" s="291"/>
      <c r="I68" s="291"/>
      <c r="J68" s="291"/>
    </row>
    <row r="69" spans="2:10" ht="15" x14ac:dyDescent="0.35">
      <c r="B69" s="306"/>
      <c r="C69" s="306"/>
      <c r="D69" s="306"/>
      <c r="E69" s="306"/>
      <c r="F69" s="306"/>
      <c r="G69" s="306"/>
      <c r="H69" s="306"/>
      <c r="I69" s="306"/>
      <c r="J69" s="306"/>
    </row>
    <row r="70" spans="2:10" ht="15" x14ac:dyDescent="0.35"/>
    <row r="71" spans="2:10" ht="15" x14ac:dyDescent="0.35"/>
    <row r="72" spans="2:10" ht="15" x14ac:dyDescent="0.35"/>
    <row r="73" spans="2:10" ht="15" x14ac:dyDescent="0.35"/>
    <row r="74" spans="2:10" s="32" customFormat="1" ht="15" x14ac:dyDescent="0.35">
      <c r="B74" s="17"/>
      <c r="C74" s="17"/>
      <c r="D74" s="17"/>
      <c r="E74" s="17"/>
    </row>
    <row r="75" spans="2:10" ht="15" x14ac:dyDescent="0.35"/>
    <row r="76" spans="2:10" ht="15" x14ac:dyDescent="0.35"/>
    <row r="77" spans="2:10" ht="15" x14ac:dyDescent="0.35"/>
    <row r="78" spans="2:10" ht="15" x14ac:dyDescent="0.35"/>
    <row r="79" spans="2:10" ht="15" x14ac:dyDescent="0.35"/>
    <row r="80" spans="2:10" ht="15" x14ac:dyDescent="0.35"/>
    <row r="81" ht="15" x14ac:dyDescent="0.35"/>
    <row r="82" ht="15" customHeight="1" x14ac:dyDescent="0.35"/>
    <row r="83" ht="15" customHeight="1" x14ac:dyDescent="0.35"/>
    <row r="84" ht="15" x14ac:dyDescent="0.35"/>
    <row r="85" ht="15" x14ac:dyDescent="0.35"/>
    <row r="86" ht="18.75" customHeight="1" x14ac:dyDescent="0.35"/>
    <row r="87" ht="15" x14ac:dyDescent="0.35"/>
    <row r="88" ht="15" x14ac:dyDescent="0.35"/>
    <row r="89" ht="15" x14ac:dyDescent="0.35"/>
    <row r="90" ht="15" x14ac:dyDescent="0.35"/>
    <row r="91" ht="15" x14ac:dyDescent="0.35"/>
    <row r="92" ht="15" x14ac:dyDescent="0.35"/>
    <row r="93" ht="15" x14ac:dyDescent="0.35"/>
    <row r="94" ht="15" x14ac:dyDescent="0.35"/>
    <row r="95" ht="15" x14ac:dyDescent="0.35"/>
    <row r="96" ht="15" x14ac:dyDescent="0.35"/>
    <row r="97" ht="15" x14ac:dyDescent="0.35"/>
    <row r="98" ht="15" x14ac:dyDescent="0.35"/>
    <row r="99" ht="15" x14ac:dyDescent="0.35"/>
    <row r="100" ht="15" x14ac:dyDescent="0.35"/>
    <row r="101" ht="15" x14ac:dyDescent="0.35"/>
    <row r="102" ht="15" x14ac:dyDescent="0.35"/>
    <row r="103" ht="15" x14ac:dyDescent="0.35"/>
    <row r="104" ht="15" x14ac:dyDescent="0.35"/>
    <row r="105" ht="15" x14ac:dyDescent="0.35"/>
    <row r="106" ht="15" x14ac:dyDescent="0.35"/>
    <row r="107" ht="15" x14ac:dyDescent="0.35"/>
  </sheetData>
  <mergeCells count="20">
    <mergeCell ref="B68:J68"/>
    <mergeCell ref="B69:J69"/>
    <mergeCell ref="B7:J7"/>
    <mergeCell ref="B8:J8"/>
    <mergeCell ref="B10:J10"/>
    <mergeCell ref="B11:J11"/>
    <mergeCell ref="B12:J12"/>
    <mergeCell ref="B46:J46"/>
    <mergeCell ref="B63:J63"/>
    <mergeCell ref="B64:J64"/>
    <mergeCell ref="B13:J13"/>
    <mergeCell ref="B24:J24"/>
    <mergeCell ref="B25:D25"/>
    <mergeCell ref="B66:J66"/>
    <mergeCell ref="B67:J67"/>
    <mergeCell ref="B2:J2"/>
    <mergeCell ref="B3:J3"/>
    <mergeCell ref="B4:J4"/>
    <mergeCell ref="B5:J5"/>
    <mergeCell ref="B6:J6"/>
  </mergeCells>
  <dataValidations count="23">
    <dataValidation type="list" allowBlank="1" showInputMessage="1" showErrorMessage="1" promptTitle="Please select Sector" prompt="Please select the relevant sector of the company from the list" sqref="E29:E32" xr:uid="{868FFED3-1B0C-4918-8778-E1FA1953F99F}">
      <formula1>Sector_list</formula1>
    </dataValidation>
    <dataValidation allowBlank="1" showInputMessage="1" showErrorMessage="1" promptTitle="Company name" prompt="Input company name here._x000a__x000a_Please refrain from using acronyms, and input complete name." sqref="B29:B44 D48:D60" xr:uid="{C350F0E4-4E62-4F30-B87E-F27D6B9371A9}"/>
    <dataValidation allowBlank="1" showInputMessage="1" showErrorMessage="1" promptTitle="Identification #" prompt="Please input unique identification number, such as TIN, organisational number or similar" sqref="D29:D34 D36:E44 E33:E34" xr:uid="{CE802D66-5FBC-4736-87A6-B41051C3B99E}"/>
    <dataValidation allowBlank="1" showInputMessage="1" showErrorMessage="1" promptTitle="Please insert commodities" prompt="Please insert the relevant commodities of the company here, separated by commas." sqref="F34:F44 F29:F32" xr:uid="{D8A532A9-E6A7-436B-88CC-2542C904431D}"/>
    <dataValidation allowBlank="1" showInputMessage="1" showErrorMessage="1" promptTitle="Project name" prompt="Input project name here._x000a__x000a_Please refrain from using acronyms, and input complete name." sqref="B48:B60 C55:C60 C48:C53" xr:uid="{F99FE9B0-5192-4241-983B-FDB53885E318}"/>
    <dataValidation allowBlank="1" showInputMessage="1" showErrorMessage="1" promptTitle="Name of identifier" prompt="Please input name of identifier, such as &quot;Taxpayer Identification Number&quot; or similar." sqref="B26" xr:uid="{412124B2-A34B-47AD-A7F2-2DA2FD26EE6D}"/>
    <dataValidation allowBlank="1" showInputMessage="1" showErrorMessage="1" promptTitle="Name of register" prompt="Please input name of register or agency" sqref="C26" xr:uid="{2DCD63E0-4119-4A73-AC8A-488AF5C36CD2}"/>
    <dataValidation allowBlank="1" showInputMessage="1" showErrorMessage="1" promptTitle="Registry URL" prompt="Please insert direct URL to the registry or agency" sqref="D26" xr:uid="{A7D4AC68-A245-49BE-B706-C7C76BB5669E}"/>
    <dataValidation type="textLength" allowBlank="1" showInputMessage="1" showErrorMessage="1" errorTitle="Please do not edit these cells" error="Please do not edit these cells" sqref="B26 C25:D25" xr:uid="{81EFF6B9-0948-4ED1-9FAA-6EA0DE53E4C0}">
      <formula1>10000</formula1>
      <formula2>50000</formula2>
    </dataValidation>
    <dataValidation errorStyle="warning" allowBlank="1" showInputMessage="1" showErrorMessage="1" errorTitle="URL " error="Please input a link in these cells" sqref="D35:E35 H29:H44" xr:uid="{900097FA-9B5D-417A-9DC5-30D28C0778EB}"/>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49:H53 H55:H60" xr:uid="{8671A7B4-FBEE-40B4-83E1-8302DA427313}">
      <formula1>"&lt;Select unit&gt;,Sm3,Sm3 o.e.,Barrels,Tonnes,oz,carats,Scf"</formula1>
    </dataValidation>
    <dataValidation type="list" allowBlank="1" showInputMessage="1" showErrorMessage="1" sqref="F48:F60"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8 E50 E54" xr:uid="{5D281347-915C-4D0E-B76F-154D7B7C68B3}">
      <formula1>Commodity_names</formula1>
    </dataValidation>
    <dataValidation allowBlank="1" showInputMessage="1" showErrorMessage="1" promptTitle="Identification" prompt="Please input identification number for the reporting government entity, if applicable." sqref="D15:D22" xr:uid="{8310B678-8255-46C8-AF1B-93E3C1B16E87}"/>
    <dataValidation type="list" allowBlank="1" showInputMessage="1" showErrorMessage="1" promptTitle="Government agency type" prompt="Choose type of government agency from the drop-down list._x000a_Please refrain from using custom types if possible." sqref="C15:C22"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2" xr:uid="{954708BA-D4DE-4A62-8890-563C38C79447}"/>
    <dataValidation type="textLength" allowBlank="1" showInputMessage="1" showErrorMessage="1" sqref="A1:K13 A23:L25 F14:K22 E26:K27 A27:D27 A26 A29:A46 B45:K46 A47:K47 A14:E14 J29:K44 B61:J65 B69:J69 A28:K28 K48:K69 A48:A69"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22" xr:uid="{E7078589-660C-4DA2-9592-E8A92A55EA9A}">
      <formula1>999999</formula1>
      <formula2>9999999</formula2>
    </dataValidation>
    <dataValidation type="whole" allowBlank="1" showInputMessage="1" showErrorMessage="1" errorTitle="Do not edit - based on part 5" error="These cells will be filled automatically" promptTitle="Do not edit - based on part 5" prompt=" " sqref="I29:I44" xr:uid="{56FC6F82-9F1C-496E-9C14-F149EB40B8A6}">
      <formula1>1</formula1>
      <formula2>2</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48:G60" xr:uid="{A9DA5E19-EDD4-493F-99E1-630326EF5B85}">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48:I60" xr:uid="{4364AF9D-FC20-49BB-95E5-409471668670}">
      <formula1>0</formula1>
      <formula2>1000000000000000</formula2>
    </dataValidation>
    <dataValidation type="textLength" allowBlank="1" showInputMessage="1" showErrorMessage="1" errorTitle="Do not edit these cells" error="Please do not edit these cells" sqref="B66:J68" xr:uid="{BAF144F0-3731-4BBB-961A-1F8765C0F270}">
      <formula1>9999999</formula1>
      <formula2>99999999</formula2>
    </dataValidation>
    <dataValidation type="list" allowBlank="1" showInputMessage="1" showErrorMessage="1" sqref="C29:C44" xr:uid="{F0416102-0ADD-49AA-89C3-81F8E6280814}">
      <formula1>"&lt; Company type &gt;,State-owned enterprises &amp; public corporations,Private"</formula1>
    </dataValidation>
  </dataValidations>
  <hyperlinks>
    <hyperlink ref="B8" r:id="rId1" xr:uid="{DD07F9BC-AC8A-4A9E-9450-3D0391EB0CA7}"/>
    <hyperlink ref="B64:F64" r:id="rId2" display="Give us your feedback or report a conflict in the data! Write to us at  data@eiti.org" xr:uid="{7DD6EEF9-F2B1-490B-AA9F-CD09A5BE123B}"/>
    <hyperlink ref="B63:F63"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customProperties>
    <customPr name="OrphanNamesChecked" r:id="rId5"/>
  </customProperties>
  <tableParts count="3">
    <tablePart r:id="rId6"/>
    <tablePart r:id="rId7"/>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J48:J60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311"/>
  <sheetViews>
    <sheetView showGridLines="0" topLeftCell="F7" zoomScale="70" zoomScaleNormal="70" workbookViewId="0">
      <selection activeCell="F13" sqref="F13:N13"/>
    </sheetView>
  </sheetViews>
  <sheetFormatPr defaultColWidth="8.81640625" defaultRowHeight="15" x14ac:dyDescent="0.4"/>
  <cols>
    <col min="1" max="1" width="2.81640625" style="38" customWidth="1"/>
    <col min="2" max="5" width="0" style="38" hidden="1" customWidth="1"/>
    <col min="6" max="6" width="50.453125" style="38" customWidth="1"/>
    <col min="7" max="9" width="16.81640625" style="38" customWidth="1"/>
    <col min="10" max="10" width="52.81640625" style="38" customWidth="1"/>
    <col min="11" max="11" width="15.54296875" style="38" bestFit="1" customWidth="1"/>
    <col min="12" max="12" width="2.81640625" style="38" customWidth="1"/>
    <col min="13" max="13" width="19.54296875" style="38" bestFit="1" customWidth="1"/>
    <col min="14" max="14" width="73.453125" style="38" bestFit="1" customWidth="1"/>
    <col min="15" max="15" width="4" style="38" customWidth="1"/>
    <col min="16" max="17" width="8.81640625" style="38"/>
    <col min="18" max="18" width="21.1796875" style="38" bestFit="1" customWidth="1"/>
    <col min="19" max="19" width="8.81640625" style="38"/>
    <col min="20" max="20" width="21.1796875" style="38" bestFit="1" customWidth="1"/>
    <col min="21" max="16384" width="8.81640625" style="38"/>
  </cols>
  <sheetData>
    <row r="1" spans="6:14" s="17" customFormat="1" ht="15.75" hidden="1" customHeight="1" x14ac:dyDescent="0.35"/>
    <row r="2" spans="6:14" s="17" customFormat="1" hidden="1" x14ac:dyDescent="0.35"/>
    <row r="3" spans="6:14" s="17" customFormat="1" hidden="1" x14ac:dyDescent="0.35">
      <c r="N3" s="19" t="s">
        <v>1</v>
      </c>
    </row>
    <row r="4" spans="6:14" s="17" customFormat="1" hidden="1" x14ac:dyDescent="0.35">
      <c r="N4" s="19" t="str">
        <f>Introduction!G4</f>
        <v>YYYY-MM-DD</v>
      </c>
    </row>
    <row r="5" spans="6:14" s="17" customFormat="1" hidden="1" x14ac:dyDescent="0.35"/>
    <row r="6" spans="6:14" s="17" customFormat="1" hidden="1" x14ac:dyDescent="0.35"/>
    <row r="7" spans="6:14" s="17" customFormat="1" x14ac:dyDescent="0.35"/>
    <row r="8" spans="6:14" s="17" customFormat="1" x14ac:dyDescent="0.35">
      <c r="F8" s="292" t="s">
        <v>1914</v>
      </c>
      <c r="G8" s="292"/>
      <c r="H8" s="292"/>
      <c r="I8" s="292"/>
      <c r="J8" s="292"/>
      <c r="K8" s="292"/>
      <c r="L8" s="292"/>
      <c r="M8" s="292"/>
      <c r="N8" s="292"/>
    </row>
    <row r="9" spans="6:14" s="17" customFormat="1" ht="22.5" x14ac:dyDescent="0.35">
      <c r="F9" s="314" t="s">
        <v>1639</v>
      </c>
      <c r="G9" s="314"/>
      <c r="H9" s="314"/>
      <c r="I9" s="314"/>
      <c r="J9" s="314"/>
      <c r="K9" s="314"/>
      <c r="L9" s="314"/>
      <c r="M9" s="314"/>
      <c r="N9" s="314"/>
    </row>
    <row r="10" spans="6:14" s="17" customFormat="1" x14ac:dyDescent="0.35">
      <c r="F10" s="315" t="s">
        <v>1915</v>
      </c>
      <c r="G10" s="315"/>
      <c r="H10" s="315"/>
      <c r="I10" s="315"/>
      <c r="J10" s="315"/>
      <c r="K10" s="315"/>
      <c r="L10" s="315"/>
      <c r="M10" s="315"/>
      <c r="N10" s="315"/>
    </row>
    <row r="11" spans="6:14" s="17" customFormat="1" x14ac:dyDescent="0.35">
      <c r="F11" s="294" t="s">
        <v>1916</v>
      </c>
      <c r="G11" s="294"/>
      <c r="H11" s="294"/>
      <c r="I11" s="294"/>
      <c r="J11" s="294"/>
      <c r="K11" s="294"/>
      <c r="L11" s="294"/>
      <c r="M11" s="294"/>
      <c r="N11" s="294"/>
    </row>
    <row r="12" spans="6:14" s="17" customFormat="1" x14ac:dyDescent="0.35">
      <c r="F12" s="294" t="s">
        <v>1917</v>
      </c>
      <c r="G12" s="294"/>
      <c r="H12" s="294"/>
      <c r="I12" s="294"/>
      <c r="J12" s="294"/>
      <c r="K12" s="294"/>
      <c r="L12" s="294"/>
      <c r="M12" s="294"/>
      <c r="N12" s="294"/>
    </row>
    <row r="13" spans="6:14" s="17" customFormat="1" x14ac:dyDescent="0.35">
      <c r="F13" s="316" t="s">
        <v>1918</v>
      </c>
      <c r="G13" s="316"/>
      <c r="H13" s="316"/>
      <c r="I13" s="316"/>
      <c r="J13" s="316"/>
      <c r="K13" s="316"/>
      <c r="L13" s="316"/>
      <c r="M13" s="316"/>
      <c r="N13" s="316"/>
    </row>
    <row r="14" spans="6:14" s="17" customFormat="1" x14ac:dyDescent="0.35">
      <c r="F14" s="317" t="s">
        <v>1654</v>
      </c>
      <c r="G14" s="317"/>
      <c r="H14" s="317"/>
      <c r="I14" s="317"/>
      <c r="J14" s="317"/>
      <c r="K14" s="317"/>
      <c r="L14" s="317"/>
      <c r="M14" s="317"/>
      <c r="N14" s="317"/>
    </row>
    <row r="15" spans="6:14" s="17" customFormat="1" x14ac:dyDescent="0.35">
      <c r="F15" s="318" t="s">
        <v>1653</v>
      </c>
      <c r="G15" s="318"/>
      <c r="H15" s="318"/>
      <c r="I15" s="318"/>
      <c r="J15" s="318"/>
      <c r="K15" s="318"/>
      <c r="L15" s="318"/>
      <c r="M15" s="318"/>
      <c r="N15" s="318"/>
    </row>
    <row r="16" spans="6:14" s="17" customFormat="1" x14ac:dyDescent="0.4">
      <c r="F16" s="305" t="s">
        <v>1907</v>
      </c>
      <c r="G16" s="305"/>
      <c r="H16" s="305"/>
      <c r="I16" s="305"/>
      <c r="J16" s="305"/>
      <c r="K16" s="305"/>
      <c r="L16" s="305"/>
      <c r="M16" s="305"/>
      <c r="N16" s="305"/>
    </row>
    <row r="17" spans="2:21" s="17" customFormat="1" x14ac:dyDescent="0.35"/>
    <row r="18" spans="2:21" s="17" customFormat="1" ht="22.5" x14ac:dyDescent="0.35">
      <c r="F18" s="307" t="s">
        <v>1567</v>
      </c>
      <c r="G18" s="307"/>
      <c r="H18" s="307"/>
      <c r="I18" s="307"/>
      <c r="J18" s="307"/>
      <c r="K18" s="307"/>
      <c r="M18" s="319" t="s">
        <v>1553</v>
      </c>
      <c r="N18" s="319"/>
    </row>
    <row r="19" spans="2:21" s="17" customFormat="1" ht="15.65" customHeight="1" x14ac:dyDescent="0.35">
      <c r="M19" s="326" t="s">
        <v>1919</v>
      </c>
      <c r="N19" s="326"/>
    </row>
    <row r="20" spans="2:21" x14ac:dyDescent="0.4">
      <c r="F20" s="323" t="s">
        <v>1921</v>
      </c>
      <c r="G20" s="323"/>
      <c r="H20" s="323"/>
      <c r="I20" s="323"/>
      <c r="J20" s="323"/>
      <c r="K20" s="324"/>
      <c r="M20" s="17"/>
      <c r="N20" s="17"/>
    </row>
    <row r="21" spans="2:21" ht="22.5" x14ac:dyDescent="0.4">
      <c r="B21" s="182" t="s">
        <v>1486</v>
      </c>
      <c r="C21" s="182" t="s">
        <v>1487</v>
      </c>
      <c r="D21" s="182" t="s">
        <v>1488</v>
      </c>
      <c r="E21" s="182" t="s">
        <v>1489</v>
      </c>
      <c r="F21" s="38" t="s">
        <v>1495</v>
      </c>
      <c r="G21" s="38" t="s">
        <v>1491</v>
      </c>
      <c r="H21" s="38" t="s">
        <v>1434</v>
      </c>
      <c r="I21" s="38" t="s">
        <v>1497</v>
      </c>
      <c r="J21" s="38" t="s">
        <v>1435</v>
      </c>
      <c r="K21" s="17" t="s">
        <v>1006</v>
      </c>
      <c r="M21" s="314" t="s">
        <v>1555</v>
      </c>
      <c r="N21" s="314"/>
    </row>
    <row r="22" spans="2:21" ht="15.75" customHeight="1" x14ac:dyDescent="0.4">
      <c r="B22" s="182" t="str">
        <f>IFERROR(VLOOKUP(Government_revenues_table[[#This Row],[GFS Classification]],Table6_GFS_codes_classification[],COLUMNS($F:F)+3,FALSE),"Do not enter data")</f>
        <v>Taxes (11E)</v>
      </c>
      <c r="C22" s="182" t="str">
        <f>IFERROR(VLOOKUP(Government_revenues_table[[#This Row],[GFS Classification]],Table6_GFS_codes_classification[],COLUMNS($F:G)+3,FALSE),"Do not enter data")</f>
        <v>Taxes on income, profits and capital gains (111E)</v>
      </c>
      <c r="D22" s="182" t="str">
        <f>IFERROR(VLOOKUP(Government_revenues_table[[#This Row],[GFS Classification]],Table6_GFS_codes_classification[],COLUMNS($F:H)+3,FALSE),"Do not enter data")</f>
        <v>Ordinary taxes on income, profits and capital gains (1112E1)</v>
      </c>
      <c r="E22" s="182" t="str">
        <f>IFERROR(VLOOKUP(Government_revenues_table[[#This Row],[GFS Classification]],Table6_GFS_codes_classification[],COLUMNS($F:I)+3,FALSE),"Do not enter data")</f>
        <v>Ordinary taxes on income, profits and capital gains (1112E1)</v>
      </c>
      <c r="F22" s="246" t="s">
        <v>1519</v>
      </c>
      <c r="G22" s="17" t="s">
        <v>988</v>
      </c>
      <c r="H22" s="246" t="s">
        <v>2115</v>
      </c>
      <c r="I22" s="38" t="s">
        <v>1981</v>
      </c>
      <c r="J22" s="178">
        <v>15936.2</v>
      </c>
      <c r="K22" s="38" t="s">
        <v>1199</v>
      </c>
      <c r="M22" s="327" t="s">
        <v>1673</v>
      </c>
      <c r="N22" s="327"/>
    </row>
    <row r="23" spans="2:21" ht="15.75" customHeight="1" x14ac:dyDescent="0.4">
      <c r="B23" s="182" t="str">
        <f>IFERROR(VLOOKUP(Government_revenues_table[[#This Row],[GFS Classification]],Table6_GFS_codes_classification[],COLUMNS($F:F)+3,FALSE),"Do not enter data")</f>
        <v>Taxes (11E)</v>
      </c>
      <c r="C23" s="182" t="str">
        <f>IFERROR(VLOOKUP(Government_revenues_table[[#This Row],[GFS Classification]],Table6_GFS_codes_classification[],COLUMNS($F:G)+3,FALSE),"Do not enter data")</f>
        <v>Taxes on income, profits and capital gains (111E)</v>
      </c>
      <c r="D23" s="182" t="str">
        <f>IFERROR(VLOOKUP(Government_revenues_table[[#This Row],[GFS Classification]],Table6_GFS_codes_classification[],COLUMNS($F:H)+3,FALSE),"Do not enter data")</f>
        <v>Ordinary taxes on income, profits and capital gains (1112E1)</v>
      </c>
      <c r="E23" s="182" t="str">
        <f>IFERROR(VLOOKUP(Government_revenues_table[[#This Row],[GFS Classification]],Table6_GFS_codes_classification[],COLUMNS($F:I)+3,FALSE),"Do not enter data")</f>
        <v>Ordinary taxes on income, profits and capital gains (1112E1)</v>
      </c>
      <c r="F23" s="246" t="s">
        <v>1519</v>
      </c>
      <c r="G23" s="246" t="s">
        <v>1972</v>
      </c>
      <c r="H23" s="246" t="s">
        <v>2094</v>
      </c>
      <c r="I23" s="38" t="s">
        <v>1981</v>
      </c>
      <c r="J23" s="178">
        <v>942751.9</v>
      </c>
      <c r="K23" s="38" t="s">
        <v>1199</v>
      </c>
      <c r="M23" s="327"/>
      <c r="N23" s="327"/>
    </row>
    <row r="24" spans="2:21" ht="15.75" customHeight="1" x14ac:dyDescent="0.4">
      <c r="B24" s="182" t="str">
        <f>IFERROR(VLOOKUP(Government_revenues_table[[#This Row],[GFS Classification]],Table6_GFS_codes_classification[],COLUMNS($F:F)+3,FALSE),"Do not enter data")</f>
        <v>Taxes (11E)</v>
      </c>
      <c r="C24" s="182" t="str">
        <f>IFERROR(VLOOKUP(Government_revenues_table[[#This Row],[GFS Classification]],Table6_GFS_codes_classification[],COLUMNS($F:G)+3,FALSE),"Do not enter data")</f>
        <v>Taxes on income, profits and capital gains (111E)</v>
      </c>
      <c r="D24" s="182" t="str">
        <f>IFERROR(VLOOKUP(Government_revenues_table[[#This Row],[GFS Classification]],Table6_GFS_codes_classification[],COLUMNS($F:H)+3,FALSE),"Do not enter data")</f>
        <v>Ordinary taxes on income, profits and capital gains (1112E1)</v>
      </c>
      <c r="E24" s="182" t="str">
        <f>IFERROR(VLOOKUP(Government_revenues_table[[#This Row],[GFS Classification]],Table6_GFS_codes_classification[],COLUMNS($F:I)+3,FALSE),"Do not enter data")</f>
        <v>Ordinary taxes on income, profits and capital gains (1112E1)</v>
      </c>
      <c r="F24" s="246" t="s">
        <v>1519</v>
      </c>
      <c r="G24" s="17" t="s">
        <v>1973</v>
      </c>
      <c r="H24" s="38" t="s">
        <v>2094</v>
      </c>
      <c r="I24" s="38" t="s">
        <v>1981</v>
      </c>
      <c r="J24" s="178">
        <v>316548.88</v>
      </c>
      <c r="K24" s="38" t="s">
        <v>1199</v>
      </c>
      <c r="M24" s="327"/>
      <c r="N24" s="327"/>
    </row>
    <row r="25" spans="2:21" ht="15.75" customHeight="1" x14ac:dyDescent="0.4">
      <c r="B25" s="182" t="str">
        <f>IFERROR(VLOOKUP(Government_revenues_table[[#This Row],[GFS Classification]],Table6_GFS_codes_classification[],COLUMNS($F:F)+3,FALSE),"Do not enter data")</f>
        <v>Taxes (11E)</v>
      </c>
      <c r="C25" s="182" t="str">
        <f>IFERROR(VLOOKUP(Government_revenues_table[[#This Row],[GFS Classification]],Table6_GFS_codes_classification[],COLUMNS($F:G)+3,FALSE),"Do not enter data")</f>
        <v>Taxes on income, profits and capital gains (111E)</v>
      </c>
      <c r="D25" s="182" t="str">
        <f>IFERROR(VLOOKUP(Government_revenues_table[[#This Row],[GFS Classification]],Table6_GFS_codes_classification[],COLUMNS($F:H)+3,FALSE),"Do not enter data")</f>
        <v>Ordinary taxes on income, profits and capital gains (1112E1)</v>
      </c>
      <c r="E25" s="182" t="str">
        <f>IFERROR(VLOOKUP(Government_revenues_table[[#This Row],[GFS Classification]],Table6_GFS_codes_classification[],COLUMNS($F:I)+3,FALSE),"Do not enter data")</f>
        <v>Ordinary taxes on income, profits and capital gains (1112E1)</v>
      </c>
      <c r="F25" s="246" t="s">
        <v>1519</v>
      </c>
      <c r="G25" s="246" t="s">
        <v>988</v>
      </c>
      <c r="H25" s="38" t="s">
        <v>2094</v>
      </c>
      <c r="I25" s="38" t="s">
        <v>1981</v>
      </c>
      <c r="J25" s="178">
        <v>1248540.3764974852</v>
      </c>
      <c r="K25" s="38" t="s">
        <v>1199</v>
      </c>
      <c r="M25" s="327"/>
      <c r="N25" s="327"/>
    </row>
    <row r="26" spans="2:21" ht="15.75" customHeight="1" x14ac:dyDescent="0.4">
      <c r="B26" s="182" t="str">
        <f>IFERROR(VLOOKUP(Government_revenues_table[[#This Row],[GFS Classification]],Table6_GFS_codes_classification[],COLUMNS($F:F)+3,FALSE),"Do not enter data")</f>
        <v>Taxes (11E)</v>
      </c>
      <c r="C26" s="182" t="str">
        <f>IFERROR(VLOOKUP(Government_revenues_table[[#This Row],[GFS Classification]],Table6_GFS_codes_classification[],COLUMNS($F:G)+3,FALSE),"Do not enter data")</f>
        <v>Taxes on payroll and workforce (112E)</v>
      </c>
      <c r="D26" s="182" t="str">
        <f>IFERROR(VLOOKUP(Government_revenues_table[[#This Row],[GFS Classification]],Table6_GFS_codes_classification[],COLUMNS($F:H)+3,FALSE),"Do not enter data")</f>
        <v>Taxes on payroll and workforce (112E)</v>
      </c>
      <c r="E26" s="182" t="str">
        <f>IFERROR(VLOOKUP(Government_revenues_table[[#This Row],[GFS Classification]],Table6_GFS_codes_classification[],COLUMNS($F:I)+3,FALSE),"Do not enter data")</f>
        <v>Taxes on payroll and workforce (112E)</v>
      </c>
      <c r="F26" s="246" t="s">
        <v>1474</v>
      </c>
      <c r="G26" s="246" t="s">
        <v>1972</v>
      </c>
      <c r="H26" s="38" t="s">
        <v>2051</v>
      </c>
      <c r="I26" s="38" t="s">
        <v>1981</v>
      </c>
      <c r="J26" s="178">
        <v>6625341.8299999991</v>
      </c>
      <c r="K26" s="38" t="s">
        <v>1199</v>
      </c>
      <c r="M26" s="327"/>
      <c r="N26" s="327"/>
    </row>
    <row r="27" spans="2:21" x14ac:dyDescent="0.4">
      <c r="B27" s="182" t="str">
        <f>IFERROR(VLOOKUP(Government_revenues_table[[#This Row],[GFS Classification]],Table6_GFS_codes_classification[],COLUMNS($F:F)+3,FALSE),"Do not enter data")</f>
        <v>Taxes (11E)</v>
      </c>
      <c r="C27" s="182" t="str">
        <f>IFERROR(VLOOKUP(Government_revenues_table[[#This Row],[GFS Classification]],Table6_GFS_codes_classification[],COLUMNS($F:G)+3,FALSE),"Do not enter data")</f>
        <v>Taxes on payroll and workforce (112E)</v>
      </c>
      <c r="D27" s="182" t="str">
        <f>IFERROR(VLOOKUP(Government_revenues_table[[#This Row],[GFS Classification]],Table6_GFS_codes_classification[],COLUMNS($F:H)+3,FALSE),"Do not enter data")</f>
        <v>Taxes on payroll and workforce (112E)</v>
      </c>
      <c r="E27" s="182" t="str">
        <f>IFERROR(VLOOKUP(Government_revenues_table[[#This Row],[GFS Classification]],Table6_GFS_codes_classification[],COLUMNS($F:I)+3,FALSE),"Do not enter data")</f>
        <v>Taxes on payroll and workforce (112E)</v>
      </c>
      <c r="F27" s="246" t="s">
        <v>1474</v>
      </c>
      <c r="G27" s="17" t="s">
        <v>1973</v>
      </c>
      <c r="H27" s="38" t="s">
        <v>2051</v>
      </c>
      <c r="I27" s="38" t="s">
        <v>1981</v>
      </c>
      <c r="J27" s="178">
        <v>216015.77021947867</v>
      </c>
      <c r="K27" s="38" t="s">
        <v>1199</v>
      </c>
      <c r="M27" s="299" t="s">
        <v>1944</v>
      </c>
      <c r="N27" s="299"/>
    </row>
    <row r="28" spans="2:21" x14ac:dyDescent="0.4">
      <c r="B28" s="182" t="str">
        <f>IFERROR(VLOOKUP(Government_revenues_table[[#This Row],[GFS Classification]],Table6_GFS_codes_classification[],COLUMNS($F:F)+3,FALSE),"Do not enter data")</f>
        <v>Taxes (11E)</v>
      </c>
      <c r="C28" s="182" t="str">
        <f>IFERROR(VLOOKUP(Government_revenues_table[[#This Row],[GFS Classification]],Table6_GFS_codes_classification[],COLUMNS($F:G)+3,FALSE),"Do not enter data")</f>
        <v>Taxes on payroll and workforce (112E)</v>
      </c>
      <c r="D28" s="182" t="str">
        <f>IFERROR(VLOOKUP(Government_revenues_table[[#This Row],[GFS Classification]],Table6_GFS_codes_classification[],COLUMNS($F:H)+3,FALSE),"Do not enter data")</f>
        <v>Taxes on payroll and workforce (112E)</v>
      </c>
      <c r="E28" s="182" t="str">
        <f>IFERROR(VLOOKUP(Government_revenues_table[[#This Row],[GFS Classification]],Table6_GFS_codes_classification[],COLUMNS($F:I)+3,FALSE),"Do not enter data")</f>
        <v>Taxes on payroll and workforce (112E)</v>
      </c>
      <c r="F28" s="246" t="s">
        <v>1474</v>
      </c>
      <c r="G28" s="17" t="s">
        <v>988</v>
      </c>
      <c r="H28" s="38" t="s">
        <v>2051</v>
      </c>
      <c r="I28" s="38" t="s">
        <v>1981</v>
      </c>
      <c r="J28" s="178">
        <v>24005180.220345221</v>
      </c>
      <c r="K28" s="38" t="s">
        <v>1199</v>
      </c>
      <c r="M28" s="299" t="s">
        <v>1920</v>
      </c>
      <c r="N28" s="299"/>
    </row>
    <row r="29" spans="2:21" ht="15.5" thickBot="1" x14ac:dyDescent="0.45">
      <c r="B29" s="182" t="str">
        <f>IFERROR(VLOOKUP(Government_revenues_table[[#This Row],[GFS Classification]],Table6_GFS_codes_classification[],COLUMNS($F:F)+3,FALSE),"Do not enter data")</f>
        <v>Taxes (11E)</v>
      </c>
      <c r="C29" s="182" t="str">
        <f>IFERROR(VLOOKUP(Government_revenues_table[[#This Row],[GFS Classification]],Table6_GFS_codes_classification[],COLUMNS($F:G)+3,FALSE),"Do not enter data")</f>
        <v>Taxes on goods and services (114E)</v>
      </c>
      <c r="D29" s="182" t="str">
        <f>IFERROR(VLOOKUP(Government_revenues_table[[#This Row],[GFS Classification]],Table6_GFS_codes_classification[],COLUMNS($F:H)+3,FALSE),"Do not enter data")</f>
        <v>General taxes on goods and services (VAT, sales tax, turnover tax) (1141E)</v>
      </c>
      <c r="E29" s="182" t="str">
        <f>IFERROR(VLOOKUP(Government_revenues_table[[#This Row],[GFS Classification]],Table6_GFS_codes_classification[],COLUMNS($F:I)+3,FALSE),"Do not enter data")</f>
        <v>General taxes on goods and services (VAT, sales tax, turnover tax) (1141E)</v>
      </c>
      <c r="F29" s="246" t="s">
        <v>1523</v>
      </c>
      <c r="G29" s="17" t="s">
        <v>988</v>
      </c>
      <c r="H29" s="38" t="s">
        <v>2120</v>
      </c>
      <c r="I29" s="38" t="s">
        <v>1981</v>
      </c>
      <c r="J29" s="178">
        <v>15029.77</v>
      </c>
      <c r="K29" s="38" t="s">
        <v>1199</v>
      </c>
      <c r="M29" s="183"/>
      <c r="N29" s="183"/>
    </row>
    <row r="30" spans="2:21" x14ac:dyDescent="0.4">
      <c r="B30" s="182" t="str">
        <f>IFERROR(VLOOKUP(Government_revenues_table[[#This Row],[GFS Classification]],Table6_GFS_codes_classification[],COLUMNS($F:F)+3,FALSE),"Do not enter data")</f>
        <v>Taxes (11E)</v>
      </c>
      <c r="C30" s="182" t="str">
        <f>IFERROR(VLOOKUP(Government_revenues_table[[#This Row],[GFS Classification]],Table6_GFS_codes_classification[],COLUMNS($F:G)+3,FALSE),"Do not enter data")</f>
        <v>Taxes on goods and services (114E)</v>
      </c>
      <c r="D30" s="182" t="str">
        <f>IFERROR(VLOOKUP(Government_revenues_table[[#This Row],[GFS Classification]],Table6_GFS_codes_classification[],COLUMNS($F:H)+3,FALSE),"Do not enter data")</f>
        <v>General taxes on goods and services (VAT, sales tax, turnover tax) (1141E)</v>
      </c>
      <c r="E30" s="182" t="str">
        <f>IFERROR(VLOOKUP(Government_revenues_table[[#This Row],[GFS Classification]],Table6_GFS_codes_classification[],COLUMNS($F:I)+3,FALSE),"Do not enter data")</f>
        <v>General taxes on goods and services (VAT, sales tax, turnover tax) (1141E)</v>
      </c>
      <c r="F30" s="246" t="s">
        <v>1523</v>
      </c>
      <c r="G30" s="17" t="s">
        <v>988</v>
      </c>
      <c r="H30" s="38" t="s">
        <v>2137</v>
      </c>
      <c r="I30" s="38" t="s">
        <v>1981</v>
      </c>
      <c r="J30" s="178">
        <v>124310.75</v>
      </c>
      <c r="K30" s="38" t="s">
        <v>1199</v>
      </c>
      <c r="P30" s="36"/>
      <c r="Q30" s="17"/>
      <c r="R30" s="184"/>
      <c r="S30" s="17"/>
      <c r="T30" s="184"/>
      <c r="U30" s="17"/>
    </row>
    <row r="31" spans="2:21" x14ac:dyDescent="0.4">
      <c r="B31" s="182" t="str">
        <f>IFERROR(VLOOKUP(Government_revenues_table[[#This Row],[GFS Classification]],Table6_GFS_codes_classification[],COLUMNS($F:F)+3,FALSE),"Do not enter data")</f>
        <v>Taxes (11E)</v>
      </c>
      <c r="C31" s="182" t="str">
        <f>IFERROR(VLOOKUP(Government_revenues_table[[#This Row],[GFS Classification]],Table6_GFS_codes_classification[],COLUMNS($F:G)+3,FALSE),"Do not enter data")</f>
        <v>Taxes on goods and services (114E)</v>
      </c>
      <c r="D31" s="182" t="str">
        <f>IFERROR(VLOOKUP(Government_revenues_table[[#This Row],[GFS Classification]],Table6_GFS_codes_classification[],COLUMNS($F:H)+3,FALSE),"Do not enter data")</f>
        <v>General taxes on goods and services (VAT, sales tax, turnover tax) (1141E)</v>
      </c>
      <c r="E31" s="182" t="str">
        <f>IFERROR(VLOOKUP(Government_revenues_table[[#This Row],[GFS Classification]],Table6_GFS_codes_classification[],COLUMNS($F:I)+3,FALSE),"Do not enter data")</f>
        <v>General taxes on goods and services (VAT, sales tax, turnover tax) (1141E)</v>
      </c>
      <c r="F31" s="246" t="s">
        <v>1523</v>
      </c>
      <c r="G31" s="38" t="s">
        <v>1972</v>
      </c>
      <c r="H31" s="38" t="s">
        <v>2194</v>
      </c>
      <c r="I31" s="38" t="s">
        <v>1981</v>
      </c>
      <c r="J31" s="178">
        <v>787.43</v>
      </c>
      <c r="K31" s="38" t="s">
        <v>1199</v>
      </c>
      <c r="P31" s="325"/>
      <c r="Q31" s="325"/>
      <c r="R31" s="325"/>
      <c r="S31" s="325"/>
      <c r="T31" s="325"/>
      <c r="U31" s="325"/>
    </row>
    <row r="32" spans="2:21" x14ac:dyDescent="0.4">
      <c r="B32" s="182" t="str">
        <f>IFERROR(VLOOKUP(Government_revenues_table[[#This Row],[GFS Classification]],Table6_GFS_codes_classification[],COLUMNS($F:F)+3,FALSE),"Do not enter data")</f>
        <v>Taxes (11E)</v>
      </c>
      <c r="C32" s="182" t="str">
        <f>IFERROR(VLOOKUP(Government_revenues_table[[#This Row],[GFS Classification]],Table6_GFS_codes_classification[],COLUMNS($F:G)+3,FALSE),"Do not enter data")</f>
        <v>Taxes on goods and services (114E)</v>
      </c>
      <c r="D32" s="182" t="str">
        <f>IFERROR(VLOOKUP(Government_revenues_table[[#This Row],[GFS Classification]],Table6_GFS_codes_classification[],COLUMNS($F:H)+3,FALSE),"Do not enter data")</f>
        <v>General taxes on goods and services (VAT, sales tax, turnover tax) (1141E)</v>
      </c>
      <c r="E32" s="182" t="str">
        <f>IFERROR(VLOOKUP(Government_revenues_table[[#This Row],[GFS Classification]],Table6_GFS_codes_classification[],COLUMNS($F:I)+3,FALSE),"Do not enter data")</f>
        <v>General taxes on goods and services (VAT, sales tax, turnover tax) (1141E)</v>
      </c>
      <c r="F32" s="246" t="s">
        <v>1523</v>
      </c>
      <c r="G32" s="38" t="s">
        <v>1973</v>
      </c>
      <c r="H32" s="38" t="s">
        <v>2167</v>
      </c>
      <c r="I32" s="38" t="s">
        <v>1981</v>
      </c>
      <c r="J32" s="178">
        <v>852665.49</v>
      </c>
      <c r="K32" s="38" t="s">
        <v>1199</v>
      </c>
    </row>
    <row r="33" spans="2:18" x14ac:dyDescent="0.4">
      <c r="B33" s="182" t="str">
        <f>IFERROR(VLOOKUP(Government_revenues_table[[#This Row],[GFS Classification]],Table6_GFS_codes_classification[],COLUMNS($F:F)+3,FALSE),"Do not enter data")</f>
        <v>Taxes (11E)</v>
      </c>
      <c r="C33" s="182" t="str">
        <f>IFERROR(VLOOKUP(Government_revenues_table[[#This Row],[GFS Classification]],Table6_GFS_codes_classification[],COLUMNS($F:G)+3,FALSE),"Do not enter data")</f>
        <v>Taxes on goods and services (114E)</v>
      </c>
      <c r="D33" s="182" t="str">
        <f>IFERROR(VLOOKUP(Government_revenues_table[[#This Row],[GFS Classification]],Table6_GFS_codes_classification[],COLUMNS($F:H)+3,FALSE),"Do not enter data")</f>
        <v>Excise taxes (1142E)</v>
      </c>
      <c r="E33" s="182" t="str">
        <f>IFERROR(VLOOKUP(Government_revenues_table[[#This Row],[GFS Classification]],Table6_GFS_codes_classification[],COLUMNS($F:I)+3,FALSE),"Do not enter data")</f>
        <v>Excise taxes (1142E)</v>
      </c>
      <c r="F33" s="38" t="s">
        <v>1525</v>
      </c>
      <c r="G33" s="38" t="s">
        <v>1973</v>
      </c>
      <c r="H33" s="38" t="s">
        <v>2122</v>
      </c>
      <c r="I33" s="38" t="s">
        <v>1981</v>
      </c>
      <c r="J33" s="178">
        <v>166.86</v>
      </c>
      <c r="K33" s="38" t="s">
        <v>1199</v>
      </c>
    </row>
    <row r="34" spans="2:18" x14ac:dyDescent="0.4">
      <c r="B34" s="182" t="str">
        <f>IFERROR(VLOOKUP(Government_revenues_table[[#This Row],[GFS Classification]],Table6_GFS_codes_classification[],COLUMNS($F:F)+3,FALSE),"Do not enter data")</f>
        <v>Taxes (11E)</v>
      </c>
      <c r="C34" s="182" t="str">
        <f>IFERROR(VLOOKUP(Government_revenues_table[[#This Row],[GFS Classification]],Table6_GFS_codes_classification[],COLUMNS($F:G)+3,FALSE),"Do not enter data")</f>
        <v>Taxes on goods and services (114E)</v>
      </c>
      <c r="D34" s="182" t="str">
        <f>IFERROR(VLOOKUP(Government_revenues_table[[#This Row],[GFS Classification]],Table6_GFS_codes_classification[],COLUMNS($F:H)+3,FALSE),"Do not enter data")</f>
        <v>Excise taxes (1142E)</v>
      </c>
      <c r="E34" s="182" t="str">
        <f>IFERROR(VLOOKUP(Government_revenues_table[[#This Row],[GFS Classification]],Table6_GFS_codes_classification[],COLUMNS($F:I)+3,FALSE),"Do not enter data")</f>
        <v>Excise taxes (1142E)</v>
      </c>
      <c r="F34" s="38" t="s">
        <v>1525</v>
      </c>
      <c r="G34" s="38" t="s">
        <v>988</v>
      </c>
      <c r="H34" s="38" t="s">
        <v>2122</v>
      </c>
      <c r="I34" s="38" t="s">
        <v>1981</v>
      </c>
      <c r="J34" s="178">
        <v>36146.25</v>
      </c>
      <c r="K34" s="38" t="s">
        <v>1199</v>
      </c>
      <c r="R34" s="186"/>
    </row>
    <row r="35" spans="2:18" x14ac:dyDescent="0.4">
      <c r="B35" s="185" t="str">
        <f>IFERROR(VLOOKUP(Government_revenues_table[[#This Row],[GFS Classification]],Table6_GFS_codes_classification[],COLUMNS($F:F)+3,FALSE),"Do not enter data")</f>
        <v>Taxes (11E)</v>
      </c>
      <c r="C35" s="185" t="str">
        <f>IFERROR(VLOOKUP(Government_revenues_table[[#This Row],[GFS Classification]],Table6_GFS_codes_classification[],COLUMNS($F:G)+3,FALSE),"Do not enter data")</f>
        <v>Taxes on goods and services (114E)</v>
      </c>
      <c r="D35" s="185" t="str">
        <f>IFERROR(VLOOKUP(Government_revenues_table[[#This Row],[GFS Classification]],Table6_GFS_codes_classification[],COLUMNS($F:H)+3,FALSE),"Do not enter data")</f>
        <v>Excise taxes (1142E)</v>
      </c>
      <c r="E35" s="185" t="str">
        <f>IFERROR(VLOOKUP(Government_revenues_table[[#This Row],[GFS Classification]],Table6_GFS_codes_classification[],COLUMNS($F:I)+3,FALSE),"Do not enter data")</f>
        <v>Excise taxes (1142E)</v>
      </c>
      <c r="F35" s="38" t="s">
        <v>1525</v>
      </c>
      <c r="G35" s="38" t="s">
        <v>988</v>
      </c>
      <c r="H35" s="38" t="s">
        <v>2123</v>
      </c>
      <c r="I35" s="38" t="s">
        <v>1981</v>
      </c>
      <c r="J35" s="178">
        <v>775.29</v>
      </c>
      <c r="K35" s="38" t="s">
        <v>1199</v>
      </c>
      <c r="R35" s="224"/>
    </row>
    <row r="36" spans="2:18" x14ac:dyDescent="0.4">
      <c r="B36" s="185" t="str">
        <f>IFERROR(VLOOKUP(Government_revenues_table[[#This Row],[GFS Classification]],Table6_GFS_codes_classification[],COLUMNS($F:F)+3,FALSE),"Do not enter data")</f>
        <v>Taxes (11E)</v>
      </c>
      <c r="C36" s="185" t="str">
        <f>IFERROR(VLOOKUP(Government_revenues_table[[#This Row],[GFS Classification]],Table6_GFS_codes_classification[],COLUMNS($F:G)+3,FALSE),"Do not enter data")</f>
        <v>Taxes on goods and services (114E)</v>
      </c>
      <c r="D36" s="185" t="str">
        <f>IFERROR(VLOOKUP(Government_revenues_table[[#This Row],[GFS Classification]],Table6_GFS_codes_classification[],COLUMNS($F:H)+3,FALSE),"Do not enter data")</f>
        <v>Excise taxes (1142E)</v>
      </c>
      <c r="E36" s="185" t="str">
        <f>IFERROR(VLOOKUP(Government_revenues_table[[#This Row],[GFS Classification]],Table6_GFS_codes_classification[],COLUMNS($F:I)+3,FALSE),"Do not enter data")</f>
        <v>Excise taxes (1142E)</v>
      </c>
      <c r="F36" s="38" t="s">
        <v>1525</v>
      </c>
      <c r="G36" s="246" t="s">
        <v>988</v>
      </c>
      <c r="H36" s="246" t="s">
        <v>2124</v>
      </c>
      <c r="I36" s="38" t="s">
        <v>1981</v>
      </c>
      <c r="J36" s="178">
        <v>0.01</v>
      </c>
      <c r="K36" s="38" t="s">
        <v>1199</v>
      </c>
      <c r="R36" s="224"/>
    </row>
    <row r="37" spans="2:18" x14ac:dyDescent="0.4">
      <c r="B37" s="185" t="str">
        <f>IFERROR(VLOOKUP(Government_revenues_table[[#This Row],[GFS Classification]],Table6_GFS_codes_classification[],COLUMNS($F:F)+3,FALSE),"Do not enter data")</f>
        <v>Taxes (11E)</v>
      </c>
      <c r="C37" s="185" t="str">
        <f>IFERROR(VLOOKUP(Government_revenues_table[[#This Row],[GFS Classification]],Table6_GFS_codes_classification[],COLUMNS($F:G)+3,FALSE),"Do not enter data")</f>
        <v>Taxes on goods and services (114E)</v>
      </c>
      <c r="D37" s="185" t="str">
        <f>IFERROR(VLOOKUP(Government_revenues_table[[#This Row],[GFS Classification]],Table6_GFS_codes_classification[],COLUMNS($F:H)+3,FALSE),"Do not enter data")</f>
        <v>Taxes on use of goods/permission to use goods or perform activities (1145E)</v>
      </c>
      <c r="E37" s="185" t="str">
        <f>IFERROR(VLOOKUP(Government_revenues_table[[#This Row],[GFS Classification]],Table6_GFS_codes_classification[],COLUMNS($F:I)+3,FALSE),"Do not enter data")</f>
        <v>Motor vehicle taxes (11451E)</v>
      </c>
      <c r="F37" s="246" t="s">
        <v>1532</v>
      </c>
      <c r="G37" s="246" t="s">
        <v>1972</v>
      </c>
      <c r="H37" s="246" t="s">
        <v>2099</v>
      </c>
      <c r="I37" s="38" t="s">
        <v>1981</v>
      </c>
      <c r="J37" s="178">
        <v>152185.59999999998</v>
      </c>
      <c r="K37" s="38" t="s">
        <v>1199</v>
      </c>
      <c r="R37" s="224"/>
    </row>
    <row r="38" spans="2:18" x14ac:dyDescent="0.4">
      <c r="B38" s="185" t="str">
        <f>IFERROR(VLOOKUP(Government_revenues_table[[#This Row],[GFS Classification]],Table6_GFS_codes_classification[],COLUMNS($F:F)+3,FALSE),"Do not enter data")</f>
        <v>Taxes (11E)</v>
      </c>
      <c r="C38" s="185" t="str">
        <f>IFERROR(VLOOKUP(Government_revenues_table[[#This Row],[GFS Classification]],Table6_GFS_codes_classification[],COLUMNS($F:G)+3,FALSE),"Do not enter data")</f>
        <v>Taxes on goods and services (114E)</v>
      </c>
      <c r="D38" s="185" t="str">
        <f>IFERROR(VLOOKUP(Government_revenues_table[[#This Row],[GFS Classification]],Table6_GFS_codes_classification[],COLUMNS($F:H)+3,FALSE),"Do not enter data")</f>
        <v>Taxes on use of goods/permission to use goods or perform activities (1145E)</v>
      </c>
      <c r="E38" s="185" t="str">
        <f>IFERROR(VLOOKUP(Government_revenues_table[[#This Row],[GFS Classification]],Table6_GFS_codes_classification[],COLUMNS($F:I)+3,FALSE),"Do not enter data")</f>
        <v>Motor vehicle taxes (11451E)</v>
      </c>
      <c r="F38" s="246" t="s">
        <v>1532</v>
      </c>
      <c r="G38" s="246" t="s">
        <v>1973</v>
      </c>
      <c r="H38" s="246" t="s">
        <v>2099</v>
      </c>
      <c r="I38" s="38" t="s">
        <v>1981</v>
      </c>
      <c r="J38" s="178">
        <v>10455.456561499772</v>
      </c>
      <c r="K38" s="38" t="s">
        <v>1199</v>
      </c>
      <c r="R38" s="224"/>
    </row>
    <row r="39" spans="2:18" x14ac:dyDescent="0.4">
      <c r="B39" s="185" t="str">
        <f>IFERROR(VLOOKUP(Government_revenues_table[[#This Row],[GFS Classification]],Table6_GFS_codes_classification[],COLUMNS($F:F)+3,FALSE),"Do not enter data")</f>
        <v>Taxes (11E)</v>
      </c>
      <c r="C39" s="185" t="str">
        <f>IFERROR(VLOOKUP(Government_revenues_table[[#This Row],[GFS Classification]],Table6_GFS_codes_classification[],COLUMNS($F:G)+3,FALSE),"Do not enter data")</f>
        <v>Taxes on goods and services (114E)</v>
      </c>
      <c r="D39" s="185" t="str">
        <f>IFERROR(VLOOKUP(Government_revenues_table[[#This Row],[GFS Classification]],Table6_GFS_codes_classification[],COLUMNS($F:H)+3,FALSE),"Do not enter data")</f>
        <v>Taxes on use of goods/permission to use goods or perform activities (1145E)</v>
      </c>
      <c r="E39" s="185" t="str">
        <f>IFERROR(VLOOKUP(Government_revenues_table[[#This Row],[GFS Classification]],Table6_GFS_codes_classification[],COLUMNS($F:I)+3,FALSE),"Do not enter data")</f>
        <v>Motor vehicle taxes (11451E)</v>
      </c>
      <c r="F39" s="246" t="s">
        <v>1532</v>
      </c>
      <c r="G39" s="246" t="s">
        <v>988</v>
      </c>
      <c r="H39" s="246" t="s">
        <v>2099</v>
      </c>
      <c r="I39" s="38" t="s">
        <v>1981</v>
      </c>
      <c r="J39" s="178">
        <v>95093.944330132595</v>
      </c>
      <c r="K39" s="38" t="s">
        <v>1199</v>
      </c>
      <c r="R39" s="224"/>
    </row>
    <row r="40" spans="2:18" x14ac:dyDescent="0.4">
      <c r="B40" s="185" t="str">
        <f>IFERROR(VLOOKUP(Government_revenues_table[[#This Row],[GFS Classification]],Table6_GFS_codes_classification[],COLUMNS($F:F)+3,FALSE),"Do not enter data")</f>
        <v>Taxes (11E)</v>
      </c>
      <c r="C40" s="185" t="str">
        <f>IFERROR(VLOOKUP(Government_revenues_table[[#This Row],[GFS Classification]],Table6_GFS_codes_classification[],COLUMNS($F:G)+3,FALSE),"Do not enter data")</f>
        <v>Taxes on goods and services (114E)</v>
      </c>
      <c r="D40" s="185" t="str">
        <f>IFERROR(VLOOKUP(Government_revenues_table[[#This Row],[GFS Classification]],Table6_GFS_codes_classification[],COLUMNS($F:H)+3,FALSE),"Do not enter data")</f>
        <v>Taxes on use of goods/permission to use goods or perform activities (1145E)</v>
      </c>
      <c r="E40" s="185" t="str">
        <f>IFERROR(VLOOKUP(Government_revenues_table[[#This Row],[GFS Classification]],Table6_GFS_codes_classification[],COLUMNS($F:I)+3,FALSE),"Do not enter data")</f>
        <v>Motor vehicle taxes (11451E)</v>
      </c>
      <c r="F40" s="246" t="s">
        <v>1532</v>
      </c>
      <c r="G40" s="246" t="s">
        <v>1972</v>
      </c>
      <c r="H40" s="246" t="s">
        <v>2149</v>
      </c>
      <c r="I40" s="38" t="s">
        <v>1981</v>
      </c>
      <c r="J40" s="178">
        <v>5171.0000000000027</v>
      </c>
      <c r="K40" s="38" t="s">
        <v>1199</v>
      </c>
      <c r="R40" s="224"/>
    </row>
    <row r="41" spans="2:18" x14ac:dyDescent="0.4">
      <c r="B41" s="185" t="str">
        <f>IFERROR(VLOOKUP(Government_revenues_table[[#This Row],[GFS Classification]],Table6_GFS_codes_classification[],COLUMNS($F:F)+3,FALSE),"Do not enter data")</f>
        <v>Taxes (11E)</v>
      </c>
      <c r="C41" s="185" t="str">
        <f>IFERROR(VLOOKUP(Government_revenues_table[[#This Row],[GFS Classification]],Table6_GFS_codes_classification[],COLUMNS($F:G)+3,FALSE),"Do not enter data")</f>
        <v>Taxes on goods and services (114E)</v>
      </c>
      <c r="D41" s="185" t="str">
        <f>IFERROR(VLOOKUP(Government_revenues_table[[#This Row],[GFS Classification]],Table6_GFS_codes_classification[],COLUMNS($F:H)+3,FALSE),"Do not enter data")</f>
        <v>Taxes on use of goods/permission to use goods or perform activities (1145E)</v>
      </c>
      <c r="E41" s="185" t="str">
        <f>IFERROR(VLOOKUP(Government_revenues_table[[#This Row],[GFS Classification]],Table6_GFS_codes_classification[],COLUMNS($F:I)+3,FALSE),"Do not enter data")</f>
        <v>Motor vehicle taxes (11451E)</v>
      </c>
      <c r="F41" s="246" t="s">
        <v>1532</v>
      </c>
      <c r="G41" s="246" t="s">
        <v>1973</v>
      </c>
      <c r="H41" s="246" t="s">
        <v>2149</v>
      </c>
      <c r="I41" s="38" t="s">
        <v>1981</v>
      </c>
      <c r="J41" s="178">
        <v>193.59999999999997</v>
      </c>
      <c r="K41" s="38" t="s">
        <v>1199</v>
      </c>
      <c r="R41" s="224"/>
    </row>
    <row r="42" spans="2:18" x14ac:dyDescent="0.4">
      <c r="B42" s="185" t="str">
        <f>IFERROR(VLOOKUP(Government_revenues_table[[#This Row],[GFS Classification]],Table6_GFS_codes_classification[],COLUMNS($F:F)+3,FALSE),"Do not enter data")</f>
        <v>Taxes (11E)</v>
      </c>
      <c r="C42" s="185" t="str">
        <f>IFERROR(VLOOKUP(Government_revenues_table[[#This Row],[GFS Classification]],Table6_GFS_codes_classification[],COLUMNS($F:G)+3,FALSE),"Do not enter data")</f>
        <v>Taxes on goods and services (114E)</v>
      </c>
      <c r="D42" s="185" t="str">
        <f>IFERROR(VLOOKUP(Government_revenues_table[[#This Row],[GFS Classification]],Table6_GFS_codes_classification[],COLUMNS($F:H)+3,FALSE),"Do not enter data")</f>
        <v>Taxes on use of goods/permission to use goods or perform activities (1145E)</v>
      </c>
      <c r="E42" s="185" t="str">
        <f>IFERROR(VLOOKUP(Government_revenues_table[[#This Row],[GFS Classification]],Table6_GFS_codes_classification[],COLUMNS($F:I)+3,FALSE),"Do not enter data")</f>
        <v>Motor vehicle taxes (11451E)</v>
      </c>
      <c r="F42" s="246" t="s">
        <v>1532</v>
      </c>
      <c r="G42" s="246" t="s">
        <v>988</v>
      </c>
      <c r="H42" s="246" t="s">
        <v>2149</v>
      </c>
      <c r="I42" s="38" t="s">
        <v>1981</v>
      </c>
      <c r="J42" s="178">
        <v>83.2</v>
      </c>
      <c r="K42" s="38" t="s">
        <v>1199</v>
      </c>
      <c r="R42" s="224"/>
    </row>
    <row r="43" spans="2:18" x14ac:dyDescent="0.4">
      <c r="B43" s="185" t="str">
        <f>IFERROR(VLOOKUP(Government_revenues_table[[#This Row],[GFS Classification]],Table6_GFS_codes_classification[],COLUMNS($F:F)+3,FALSE),"Do not enter data")</f>
        <v>Taxes (11E)</v>
      </c>
      <c r="C43" s="185" t="str">
        <f>IFERROR(VLOOKUP(Government_revenues_table[[#This Row],[GFS Classification]],Table6_GFS_codes_classification[],COLUMNS($F:G)+3,FALSE),"Do not enter data")</f>
        <v>Taxes on goods and services (114E)</v>
      </c>
      <c r="D43" s="185" t="str">
        <f>IFERROR(VLOOKUP(Government_revenues_table[[#This Row],[GFS Classification]],Table6_GFS_codes_classification[],COLUMNS($F:H)+3,FALSE),"Do not enter data")</f>
        <v>Taxes on use of goods/permission to use goods or perform activities (1145E)</v>
      </c>
      <c r="E43" s="185" t="str">
        <f>IFERROR(VLOOKUP(Government_revenues_table[[#This Row],[GFS Classification]],Table6_GFS_codes_classification[],COLUMNS($F:I)+3,FALSE),"Do not enter data")</f>
        <v>Motor vehicle taxes (11451E)</v>
      </c>
      <c r="F43" s="246" t="s">
        <v>1532</v>
      </c>
      <c r="G43" s="246" t="s">
        <v>1972</v>
      </c>
      <c r="H43" s="246" t="s">
        <v>2156</v>
      </c>
      <c r="I43" s="38" t="s">
        <v>1981</v>
      </c>
      <c r="J43" s="178">
        <v>3225</v>
      </c>
      <c r="K43" s="38" t="s">
        <v>1199</v>
      </c>
      <c r="R43" s="224"/>
    </row>
    <row r="44" spans="2:18" x14ac:dyDescent="0.4">
      <c r="B44" s="185" t="str">
        <f>IFERROR(VLOOKUP(Government_revenues_table[[#This Row],[GFS Classification]],Table6_GFS_codes_classification[],COLUMNS($F:F)+3,FALSE),"Do not enter data")</f>
        <v>Taxes (11E)</v>
      </c>
      <c r="C44" s="185" t="str">
        <f>IFERROR(VLOOKUP(Government_revenues_table[[#This Row],[GFS Classification]],Table6_GFS_codes_classification[],COLUMNS($F:G)+3,FALSE),"Do not enter data")</f>
        <v>Taxes on goods and services (114E)</v>
      </c>
      <c r="D44" s="185" t="str">
        <f>IFERROR(VLOOKUP(Government_revenues_table[[#This Row],[GFS Classification]],Table6_GFS_codes_classification[],COLUMNS($F:H)+3,FALSE),"Do not enter data")</f>
        <v>Taxes on use of goods/permission to use goods or perform activities (1145E)</v>
      </c>
      <c r="E44" s="185" t="str">
        <f>IFERROR(VLOOKUP(Government_revenues_table[[#This Row],[GFS Classification]],Table6_GFS_codes_classification[],COLUMNS($F:I)+3,FALSE),"Do not enter data")</f>
        <v>Motor vehicle taxes (11451E)</v>
      </c>
      <c r="F44" s="246" t="s">
        <v>1532</v>
      </c>
      <c r="G44" s="246" t="s">
        <v>988</v>
      </c>
      <c r="H44" s="246" t="s">
        <v>2156</v>
      </c>
      <c r="I44" s="38" t="s">
        <v>1981</v>
      </c>
      <c r="J44" s="178">
        <v>325</v>
      </c>
      <c r="K44" s="38" t="s">
        <v>1199</v>
      </c>
      <c r="R44" s="224"/>
    </row>
    <row r="45" spans="2:18" x14ac:dyDescent="0.4">
      <c r="B45" s="185" t="str">
        <f>IFERROR(VLOOKUP(Government_revenues_table[[#This Row],[GFS Classification]],Table6_GFS_codes_classification[],COLUMNS($F:F)+3,FALSE),"Do not enter data")</f>
        <v>Taxes (11E)</v>
      </c>
      <c r="C45" s="185" t="str">
        <f>IFERROR(VLOOKUP(Government_revenues_table[[#This Row],[GFS Classification]],Table6_GFS_codes_classification[],COLUMNS($F:G)+3,FALSE),"Do not enter data")</f>
        <v>Taxes on goods and services (114E)</v>
      </c>
      <c r="D45" s="185" t="str">
        <f>IFERROR(VLOOKUP(Government_revenues_table[[#This Row],[GFS Classification]],Table6_GFS_codes_classification[],COLUMNS($F:H)+3,FALSE),"Do not enter data")</f>
        <v>Taxes on use of goods/permission to use goods or perform activities (1145E)</v>
      </c>
      <c r="E45" s="185" t="str">
        <f>IFERROR(VLOOKUP(Government_revenues_table[[#This Row],[GFS Classification]],Table6_GFS_codes_classification[],COLUMNS($F:I)+3,FALSE),"Do not enter data")</f>
        <v>Licence fees (114521E)</v>
      </c>
      <c r="F45" s="246" t="s">
        <v>1528</v>
      </c>
      <c r="G45" s="246" t="s">
        <v>1973</v>
      </c>
      <c r="H45" s="246" t="s">
        <v>2100</v>
      </c>
      <c r="I45" s="38" t="s">
        <v>1981</v>
      </c>
      <c r="J45" s="178">
        <v>294002.56</v>
      </c>
      <c r="K45" s="38" t="s">
        <v>1199</v>
      </c>
      <c r="R45" s="224"/>
    </row>
    <row r="46" spans="2:18" x14ac:dyDescent="0.4">
      <c r="B46" s="185" t="str">
        <f>IFERROR(VLOOKUP(Government_revenues_table[[#This Row],[GFS Classification]],Table6_GFS_codes_classification[],COLUMNS($F:F)+3,FALSE),"Do not enter data")</f>
        <v>Taxes (11E)</v>
      </c>
      <c r="C46" s="185" t="str">
        <f>IFERROR(VLOOKUP(Government_revenues_table[[#This Row],[GFS Classification]],Table6_GFS_codes_classification[],COLUMNS($F:G)+3,FALSE),"Do not enter data")</f>
        <v>Taxes on goods and services (114E)</v>
      </c>
      <c r="D46" s="185" t="str">
        <f>IFERROR(VLOOKUP(Government_revenues_table[[#This Row],[GFS Classification]],Table6_GFS_codes_classification[],COLUMNS($F:H)+3,FALSE),"Do not enter data")</f>
        <v>Taxes on use of goods/permission to use goods or perform activities (1145E)</v>
      </c>
      <c r="E46" s="185" t="str">
        <f>IFERROR(VLOOKUP(Government_revenues_table[[#This Row],[GFS Classification]],Table6_GFS_codes_classification[],COLUMNS($F:I)+3,FALSE),"Do not enter data")</f>
        <v>Licence fees (114521E)</v>
      </c>
      <c r="F46" s="246" t="s">
        <v>1528</v>
      </c>
      <c r="G46" s="246" t="s">
        <v>988</v>
      </c>
      <c r="H46" s="246" t="s">
        <v>2181</v>
      </c>
      <c r="I46" s="38" t="s">
        <v>1981</v>
      </c>
      <c r="J46" s="178">
        <v>137100.03</v>
      </c>
      <c r="K46" s="38" t="s">
        <v>1199</v>
      </c>
      <c r="R46" s="224"/>
    </row>
    <row r="47" spans="2:18" x14ac:dyDescent="0.4">
      <c r="B47" s="185" t="str">
        <f>IFERROR(VLOOKUP(Government_revenues_table[[#This Row],[GFS Classification]],Table6_GFS_codes_classification[],COLUMNS($F:F)+3,FALSE),"Do not enter data")</f>
        <v>Taxes (11E)</v>
      </c>
      <c r="C47" s="185" t="str">
        <f>IFERROR(VLOOKUP(Government_revenues_table[[#This Row],[GFS Classification]],Table6_GFS_codes_classification[],COLUMNS($F:G)+3,FALSE),"Do not enter data")</f>
        <v>Taxes on goods and services (114E)</v>
      </c>
      <c r="D47" s="185" t="str">
        <f>IFERROR(VLOOKUP(Government_revenues_table[[#This Row],[GFS Classification]],Table6_GFS_codes_classification[],COLUMNS($F:H)+3,FALSE),"Do not enter data")</f>
        <v>Taxes on use of goods/permission to use goods or perform activities (1145E)</v>
      </c>
      <c r="E47" s="185" t="str">
        <f>IFERROR(VLOOKUP(Government_revenues_table[[#This Row],[GFS Classification]],Table6_GFS_codes_classification[],COLUMNS($F:I)+3,FALSE),"Do not enter data")</f>
        <v>Licence fees (114521E)</v>
      </c>
      <c r="F47" s="246" t="s">
        <v>1528</v>
      </c>
      <c r="G47" s="246" t="s">
        <v>988</v>
      </c>
      <c r="H47" s="246" t="s">
        <v>2116</v>
      </c>
      <c r="I47" s="38" t="s">
        <v>1981</v>
      </c>
      <c r="J47" s="178">
        <v>100000</v>
      </c>
      <c r="K47" s="38" t="s">
        <v>1199</v>
      </c>
      <c r="R47" s="224"/>
    </row>
    <row r="48" spans="2:18" x14ac:dyDescent="0.4">
      <c r="B48" s="185" t="str">
        <f>IFERROR(VLOOKUP(Government_revenues_table[[#This Row],[GFS Classification]],Table6_GFS_codes_classification[],COLUMNS($F:F)+3,FALSE),"Do not enter data")</f>
        <v>Taxes (11E)</v>
      </c>
      <c r="C48" s="185" t="str">
        <f>IFERROR(VLOOKUP(Government_revenues_table[[#This Row],[GFS Classification]],Table6_GFS_codes_classification[],COLUMNS($F:G)+3,FALSE),"Do not enter data")</f>
        <v>Taxes on goods and services (114E)</v>
      </c>
      <c r="D48" s="185" t="str">
        <f>IFERROR(VLOOKUP(Government_revenues_table[[#This Row],[GFS Classification]],Table6_GFS_codes_classification[],COLUMNS($F:H)+3,FALSE),"Do not enter data")</f>
        <v>Taxes on use of goods/permission to use goods or perform activities (1145E)</v>
      </c>
      <c r="E48" s="185" t="str">
        <f>IFERROR(VLOOKUP(Government_revenues_table[[#This Row],[GFS Classification]],Table6_GFS_codes_classification[],COLUMNS($F:I)+3,FALSE),"Do not enter data")</f>
        <v>Licence fees (114521E)</v>
      </c>
      <c r="F48" s="246" t="s">
        <v>1528</v>
      </c>
      <c r="G48" s="246" t="s">
        <v>1972</v>
      </c>
      <c r="H48" s="246" t="s">
        <v>2126</v>
      </c>
      <c r="I48" s="38" t="s">
        <v>1981</v>
      </c>
      <c r="J48" s="178">
        <v>219515</v>
      </c>
      <c r="K48" s="38" t="s">
        <v>1199</v>
      </c>
      <c r="R48" s="224"/>
    </row>
    <row r="49" spans="2:18" x14ac:dyDescent="0.4">
      <c r="B49" s="185" t="str">
        <f>IFERROR(VLOOKUP(Government_revenues_table[[#This Row],[GFS Classification]],Table6_GFS_codes_classification[],COLUMNS($F:F)+3,FALSE),"Do not enter data")</f>
        <v>Taxes (11E)</v>
      </c>
      <c r="C49" s="185" t="str">
        <f>IFERROR(VLOOKUP(Government_revenues_table[[#This Row],[GFS Classification]],Table6_GFS_codes_classification[],COLUMNS($F:G)+3,FALSE),"Do not enter data")</f>
        <v>Taxes on goods and services (114E)</v>
      </c>
      <c r="D49" s="185" t="str">
        <f>IFERROR(VLOOKUP(Government_revenues_table[[#This Row],[GFS Classification]],Table6_GFS_codes_classification[],COLUMNS($F:H)+3,FALSE),"Do not enter data")</f>
        <v>Taxes on use of goods/permission to use goods or perform activities (1145E)</v>
      </c>
      <c r="E49" s="185" t="str">
        <f>IFERROR(VLOOKUP(Government_revenues_table[[#This Row],[GFS Classification]],Table6_GFS_codes_classification[],COLUMNS($F:I)+3,FALSE),"Do not enter data")</f>
        <v>Licence fees (114521E)</v>
      </c>
      <c r="F49" s="246" t="s">
        <v>1528</v>
      </c>
      <c r="G49" s="246" t="s">
        <v>1973</v>
      </c>
      <c r="H49" s="246" t="s">
        <v>2126</v>
      </c>
      <c r="I49" s="38" t="s">
        <v>1981</v>
      </c>
      <c r="J49" s="178">
        <v>6510</v>
      </c>
      <c r="K49" s="38" t="s">
        <v>1199</v>
      </c>
      <c r="R49" s="224"/>
    </row>
    <row r="50" spans="2:18" x14ac:dyDescent="0.4">
      <c r="B50" s="185" t="str">
        <f>IFERROR(VLOOKUP(Government_revenues_table[[#This Row],[GFS Classification]],Table6_GFS_codes_classification[],COLUMNS($F:F)+3,FALSE),"Do not enter data")</f>
        <v>Taxes (11E)</v>
      </c>
      <c r="C50" s="185" t="str">
        <f>IFERROR(VLOOKUP(Government_revenues_table[[#This Row],[GFS Classification]],Table6_GFS_codes_classification[],COLUMNS($F:G)+3,FALSE),"Do not enter data")</f>
        <v>Taxes on goods and services (114E)</v>
      </c>
      <c r="D50" s="185" t="str">
        <f>IFERROR(VLOOKUP(Government_revenues_table[[#This Row],[GFS Classification]],Table6_GFS_codes_classification[],COLUMNS($F:H)+3,FALSE),"Do not enter data")</f>
        <v>Taxes on use of goods/permission to use goods or perform activities (1145E)</v>
      </c>
      <c r="E50" s="185" t="str">
        <f>IFERROR(VLOOKUP(Government_revenues_table[[#This Row],[GFS Classification]],Table6_GFS_codes_classification[],COLUMNS($F:I)+3,FALSE),"Do not enter data")</f>
        <v>Licence fees (114521E)</v>
      </c>
      <c r="F50" s="246" t="s">
        <v>1528</v>
      </c>
      <c r="G50" s="246" t="s">
        <v>988</v>
      </c>
      <c r="H50" s="246" t="s">
        <v>2127</v>
      </c>
      <c r="I50" s="38" t="s">
        <v>1981</v>
      </c>
      <c r="J50" s="178">
        <v>1500</v>
      </c>
      <c r="K50" s="38" t="s">
        <v>1199</v>
      </c>
      <c r="R50" s="224"/>
    </row>
    <row r="51" spans="2:18" x14ac:dyDescent="0.4">
      <c r="B51" s="185" t="str">
        <f>IFERROR(VLOOKUP(Government_revenues_table[[#This Row],[GFS Classification]],Table6_GFS_codes_classification[],COLUMNS($F:F)+3,FALSE),"Do not enter data")</f>
        <v>Taxes (11E)</v>
      </c>
      <c r="C51" s="185" t="str">
        <f>IFERROR(VLOOKUP(Government_revenues_table[[#This Row],[GFS Classification]],Table6_GFS_codes_classification[],COLUMNS($F:G)+3,FALSE),"Do not enter data")</f>
        <v>Taxes on goods and services (114E)</v>
      </c>
      <c r="D51" s="185" t="str">
        <f>IFERROR(VLOOKUP(Government_revenues_table[[#This Row],[GFS Classification]],Table6_GFS_codes_classification[],COLUMNS($F:H)+3,FALSE),"Do not enter data")</f>
        <v>Taxes on use of goods/permission to use goods or perform activities (1145E)</v>
      </c>
      <c r="E51" s="185" t="str">
        <f>IFERROR(VLOOKUP(Government_revenues_table[[#This Row],[GFS Classification]],Table6_GFS_codes_classification[],COLUMNS($F:I)+3,FALSE),"Do not enter data")</f>
        <v>Licence fees (114521E)</v>
      </c>
      <c r="F51" s="246" t="s">
        <v>1528</v>
      </c>
      <c r="G51" s="246" t="s">
        <v>988</v>
      </c>
      <c r="H51" s="246" t="s">
        <v>2128</v>
      </c>
      <c r="I51" s="38" t="s">
        <v>1981</v>
      </c>
      <c r="J51" s="178">
        <v>20000</v>
      </c>
      <c r="K51" s="38" t="s">
        <v>1199</v>
      </c>
      <c r="R51" s="224"/>
    </row>
    <row r="52" spans="2:18" x14ac:dyDescent="0.4">
      <c r="B52" s="185" t="str">
        <f>IFERROR(VLOOKUP(Government_revenues_table[[#This Row],[GFS Classification]],Table6_GFS_codes_classification[],COLUMNS($F:F)+3,FALSE),"Do not enter data")</f>
        <v>Taxes (11E)</v>
      </c>
      <c r="C52" s="185" t="str">
        <f>IFERROR(VLOOKUP(Government_revenues_table[[#This Row],[GFS Classification]],Table6_GFS_codes_classification[],COLUMNS($F:G)+3,FALSE),"Do not enter data")</f>
        <v>Taxes on goods and services (114E)</v>
      </c>
      <c r="D52" s="185" t="str">
        <f>IFERROR(VLOOKUP(Government_revenues_table[[#This Row],[GFS Classification]],Table6_GFS_codes_classification[],COLUMNS($F:H)+3,FALSE),"Do not enter data")</f>
        <v>Taxes on use of goods/permission to use goods or perform activities (1145E)</v>
      </c>
      <c r="E52" s="185" t="str">
        <f>IFERROR(VLOOKUP(Government_revenues_table[[#This Row],[GFS Classification]],Table6_GFS_codes_classification[],COLUMNS($F:I)+3,FALSE),"Do not enter data")</f>
        <v>Licence fees (114521E)</v>
      </c>
      <c r="F52" s="246" t="s">
        <v>1528</v>
      </c>
      <c r="G52" s="246" t="s">
        <v>988</v>
      </c>
      <c r="H52" s="246" t="s">
        <v>2190</v>
      </c>
      <c r="I52" s="38" t="s">
        <v>1981</v>
      </c>
      <c r="J52" s="178">
        <v>13482.1</v>
      </c>
      <c r="K52" s="38" t="s">
        <v>1199</v>
      </c>
      <c r="R52" s="224"/>
    </row>
    <row r="53" spans="2:18" x14ac:dyDescent="0.4">
      <c r="B53" s="185" t="str">
        <f>IFERROR(VLOOKUP(Government_revenues_table[[#This Row],[GFS Classification]],Table6_GFS_codes_classification[],COLUMNS($F:F)+3,FALSE),"Do not enter data")</f>
        <v>Taxes (11E)</v>
      </c>
      <c r="C53" s="185" t="str">
        <f>IFERROR(VLOOKUP(Government_revenues_table[[#This Row],[GFS Classification]],Table6_GFS_codes_classification[],COLUMNS($F:G)+3,FALSE),"Do not enter data")</f>
        <v>Taxes on goods and services (114E)</v>
      </c>
      <c r="D53" s="185" t="str">
        <f>IFERROR(VLOOKUP(Government_revenues_table[[#This Row],[GFS Classification]],Table6_GFS_codes_classification[],COLUMNS($F:H)+3,FALSE),"Do not enter data")</f>
        <v>Taxes on use of goods/permission to use goods or perform activities (1145E)</v>
      </c>
      <c r="E53" s="185" t="str">
        <f>IFERROR(VLOOKUP(Government_revenues_table[[#This Row],[GFS Classification]],Table6_GFS_codes_classification[],COLUMNS($F:I)+3,FALSE),"Do not enter data")</f>
        <v>Licence fees (114521E)</v>
      </c>
      <c r="F53" s="246" t="s">
        <v>1528</v>
      </c>
      <c r="G53" s="246" t="s">
        <v>1972</v>
      </c>
      <c r="H53" s="246" t="s">
        <v>2138</v>
      </c>
      <c r="I53" s="38" t="s">
        <v>1981</v>
      </c>
      <c r="J53" s="178">
        <v>1600</v>
      </c>
      <c r="K53" s="38" t="s">
        <v>1199</v>
      </c>
      <c r="R53" s="224"/>
    </row>
    <row r="54" spans="2:18" x14ac:dyDescent="0.4">
      <c r="B54" s="185" t="str">
        <f>IFERROR(VLOOKUP(Government_revenues_table[[#This Row],[GFS Classification]],Table6_GFS_codes_classification[],COLUMNS($F:F)+3,FALSE),"Do not enter data")</f>
        <v>Taxes (11E)</v>
      </c>
      <c r="C54" s="185" t="str">
        <f>IFERROR(VLOOKUP(Government_revenues_table[[#This Row],[GFS Classification]],Table6_GFS_codes_classification[],COLUMNS($F:G)+3,FALSE),"Do not enter data")</f>
        <v>Taxes on goods and services (114E)</v>
      </c>
      <c r="D54" s="185" t="str">
        <f>IFERROR(VLOOKUP(Government_revenues_table[[#This Row],[GFS Classification]],Table6_GFS_codes_classification[],COLUMNS($F:H)+3,FALSE),"Do not enter data")</f>
        <v>Taxes on use of goods/permission to use goods or perform activities (1145E)</v>
      </c>
      <c r="E54" s="185" t="str">
        <f>IFERROR(VLOOKUP(Government_revenues_table[[#This Row],[GFS Classification]],Table6_GFS_codes_classification[],COLUMNS($F:I)+3,FALSE),"Do not enter data")</f>
        <v>Licence fees (114521E)</v>
      </c>
      <c r="F54" s="246" t="s">
        <v>1528</v>
      </c>
      <c r="G54" s="246" t="s">
        <v>1972</v>
      </c>
      <c r="H54" s="246" t="s">
        <v>2139</v>
      </c>
      <c r="I54" s="38" t="s">
        <v>1981</v>
      </c>
      <c r="J54" s="178">
        <v>2000</v>
      </c>
      <c r="K54" s="38" t="s">
        <v>1199</v>
      </c>
      <c r="R54" s="224"/>
    </row>
    <row r="55" spans="2:18" x14ac:dyDescent="0.4">
      <c r="B55" s="185" t="str">
        <f>IFERROR(VLOOKUP(Government_revenues_table[[#This Row],[GFS Classification]],Table6_GFS_codes_classification[],COLUMNS($F:F)+3,FALSE),"Do not enter data")</f>
        <v>Taxes (11E)</v>
      </c>
      <c r="C55" s="185" t="str">
        <f>IFERROR(VLOOKUP(Government_revenues_table[[#This Row],[GFS Classification]],Table6_GFS_codes_classification[],COLUMNS($F:G)+3,FALSE),"Do not enter data")</f>
        <v>Taxes on goods and services (114E)</v>
      </c>
      <c r="D55" s="185" t="str">
        <f>IFERROR(VLOOKUP(Government_revenues_table[[#This Row],[GFS Classification]],Table6_GFS_codes_classification[],COLUMNS($F:H)+3,FALSE),"Do not enter data")</f>
        <v>Taxes on use of goods/permission to use goods or perform activities (1145E)</v>
      </c>
      <c r="E55" s="185" t="str">
        <f>IFERROR(VLOOKUP(Government_revenues_table[[#This Row],[GFS Classification]],Table6_GFS_codes_classification[],COLUMNS($F:I)+3,FALSE),"Do not enter data")</f>
        <v>Licence fees (114521E)</v>
      </c>
      <c r="F55" s="246" t="s">
        <v>1528</v>
      </c>
      <c r="G55" s="246" t="s">
        <v>1972</v>
      </c>
      <c r="H55" s="246" t="s">
        <v>2141</v>
      </c>
      <c r="I55" s="38" t="s">
        <v>1981</v>
      </c>
      <c r="J55" s="178">
        <v>1150</v>
      </c>
      <c r="K55" s="38" t="s">
        <v>1199</v>
      </c>
      <c r="R55" s="224"/>
    </row>
    <row r="56" spans="2:18" x14ac:dyDescent="0.4">
      <c r="B56" s="185" t="str">
        <f>IFERROR(VLOOKUP(Government_revenues_table[[#This Row],[GFS Classification]],Table6_GFS_codes_classification[],COLUMNS($F:F)+3,FALSE),"Do not enter data")</f>
        <v>Taxes (11E)</v>
      </c>
      <c r="C56" s="185" t="str">
        <f>IFERROR(VLOOKUP(Government_revenues_table[[#This Row],[GFS Classification]],Table6_GFS_codes_classification[],COLUMNS($F:G)+3,FALSE),"Do not enter data")</f>
        <v>Taxes on goods and services (114E)</v>
      </c>
      <c r="D56" s="185" t="str">
        <f>IFERROR(VLOOKUP(Government_revenues_table[[#This Row],[GFS Classification]],Table6_GFS_codes_classification[],COLUMNS($F:H)+3,FALSE),"Do not enter data")</f>
        <v>Taxes on use of goods/permission to use goods or perform activities (1145E)</v>
      </c>
      <c r="E56" s="185" t="str">
        <f>IFERROR(VLOOKUP(Government_revenues_table[[#This Row],[GFS Classification]],Table6_GFS_codes_classification[],COLUMNS($F:I)+3,FALSE),"Do not enter data")</f>
        <v>Licence fees (114521E)</v>
      </c>
      <c r="F56" s="246" t="s">
        <v>1528</v>
      </c>
      <c r="G56" s="246" t="s">
        <v>1973</v>
      </c>
      <c r="H56" s="246" t="s">
        <v>2141</v>
      </c>
      <c r="I56" s="38" t="s">
        <v>1981</v>
      </c>
      <c r="J56" s="178">
        <v>1400</v>
      </c>
      <c r="K56" s="38" t="s">
        <v>1199</v>
      </c>
      <c r="R56" s="224"/>
    </row>
    <row r="57" spans="2:18" x14ac:dyDescent="0.4">
      <c r="B57" s="185" t="str">
        <f>IFERROR(VLOOKUP(Government_revenues_table[[#This Row],[GFS Classification]],Table6_GFS_codes_classification[],COLUMNS($F:F)+3,FALSE),"Do not enter data")</f>
        <v>Taxes (11E)</v>
      </c>
      <c r="C57" s="185" t="str">
        <f>IFERROR(VLOOKUP(Government_revenues_table[[#This Row],[GFS Classification]],Table6_GFS_codes_classification[],COLUMNS($F:G)+3,FALSE),"Do not enter data")</f>
        <v>Taxes on goods and services (114E)</v>
      </c>
      <c r="D57" s="185" t="str">
        <f>IFERROR(VLOOKUP(Government_revenues_table[[#This Row],[GFS Classification]],Table6_GFS_codes_classification[],COLUMNS($F:H)+3,FALSE),"Do not enter data")</f>
        <v>Taxes on use of goods/permission to use goods or perform activities (1145E)</v>
      </c>
      <c r="E57" s="185" t="str">
        <f>IFERROR(VLOOKUP(Government_revenues_table[[#This Row],[GFS Classification]],Table6_GFS_codes_classification[],COLUMNS($F:I)+3,FALSE),"Do not enter data")</f>
        <v>Licence fees (114521E)</v>
      </c>
      <c r="F57" s="246" t="s">
        <v>1528</v>
      </c>
      <c r="G57" s="246" t="s">
        <v>1973</v>
      </c>
      <c r="H57" s="246" t="s">
        <v>2146</v>
      </c>
      <c r="I57" s="38" t="s">
        <v>1981</v>
      </c>
      <c r="J57" s="178">
        <v>100</v>
      </c>
      <c r="K57" s="38" t="s">
        <v>1199</v>
      </c>
      <c r="R57" s="224"/>
    </row>
    <row r="58" spans="2:18" x14ac:dyDescent="0.4">
      <c r="B58" s="185" t="str">
        <f>IFERROR(VLOOKUP(Government_revenues_table[[#This Row],[GFS Classification]],Table6_GFS_codes_classification[],COLUMNS($F:F)+3,FALSE),"Do not enter data")</f>
        <v>Taxes (11E)</v>
      </c>
      <c r="C58" s="185" t="str">
        <f>IFERROR(VLOOKUP(Government_revenues_table[[#This Row],[GFS Classification]],Table6_GFS_codes_classification[],COLUMNS($F:G)+3,FALSE),"Do not enter data")</f>
        <v>Taxes on goods and services (114E)</v>
      </c>
      <c r="D58" s="185" t="str">
        <f>IFERROR(VLOOKUP(Government_revenues_table[[#This Row],[GFS Classification]],Table6_GFS_codes_classification[],COLUMNS($F:H)+3,FALSE),"Do not enter data")</f>
        <v>Taxes on use of goods/permission to use goods or perform activities (1145E)</v>
      </c>
      <c r="E58" s="185" t="str">
        <f>IFERROR(VLOOKUP(Government_revenues_table[[#This Row],[GFS Classification]],Table6_GFS_codes_classification[],COLUMNS($F:I)+3,FALSE),"Do not enter data")</f>
        <v>Licence fees (114521E)</v>
      </c>
      <c r="F58" s="246" t="s">
        <v>1528</v>
      </c>
      <c r="G58" s="246" t="s">
        <v>988</v>
      </c>
      <c r="H58" s="246" t="s">
        <v>2146</v>
      </c>
      <c r="I58" s="38" t="s">
        <v>1981</v>
      </c>
      <c r="J58" s="178">
        <v>100</v>
      </c>
      <c r="K58" s="38" t="s">
        <v>1199</v>
      </c>
      <c r="R58" s="224"/>
    </row>
    <row r="59" spans="2:18" x14ac:dyDescent="0.4">
      <c r="B59" s="185" t="str">
        <f>IFERROR(VLOOKUP(Government_revenues_table[[#This Row],[GFS Classification]],Table6_GFS_codes_classification[],COLUMNS($F:F)+3,FALSE),"Do not enter data")</f>
        <v>Taxes (11E)</v>
      </c>
      <c r="C59" s="185" t="str">
        <f>IFERROR(VLOOKUP(Government_revenues_table[[#This Row],[GFS Classification]],Table6_GFS_codes_classification[],COLUMNS($F:G)+3,FALSE),"Do not enter data")</f>
        <v>Taxes on goods and services (114E)</v>
      </c>
      <c r="D59" s="185" t="str">
        <f>IFERROR(VLOOKUP(Government_revenues_table[[#This Row],[GFS Classification]],Table6_GFS_codes_classification[],COLUMNS($F:H)+3,FALSE),"Do not enter data")</f>
        <v>Taxes on use of goods/permission to use goods or perform activities (1145E)</v>
      </c>
      <c r="E59" s="185" t="str">
        <f>IFERROR(VLOOKUP(Government_revenues_table[[#This Row],[GFS Classification]],Table6_GFS_codes_classification[],COLUMNS($F:I)+3,FALSE),"Do not enter data")</f>
        <v>Licence fees (114521E)</v>
      </c>
      <c r="F59" s="246" t="s">
        <v>1528</v>
      </c>
      <c r="G59" s="246" t="s">
        <v>1973</v>
      </c>
      <c r="H59" s="246" t="s">
        <v>2147</v>
      </c>
      <c r="I59" s="38" t="s">
        <v>1981</v>
      </c>
      <c r="J59" s="178">
        <v>100</v>
      </c>
      <c r="K59" s="38" t="s">
        <v>1199</v>
      </c>
      <c r="R59" s="224"/>
    </row>
    <row r="60" spans="2:18" x14ac:dyDescent="0.4">
      <c r="B60" s="185" t="str">
        <f>IFERROR(VLOOKUP(Government_revenues_table[[#This Row],[GFS Classification]],Table6_GFS_codes_classification[],COLUMNS($F:F)+3,FALSE),"Do not enter data")</f>
        <v>Taxes (11E)</v>
      </c>
      <c r="C60" s="185" t="str">
        <f>IFERROR(VLOOKUP(Government_revenues_table[[#This Row],[GFS Classification]],Table6_GFS_codes_classification[],COLUMNS($F:G)+3,FALSE),"Do not enter data")</f>
        <v>Taxes on goods and services (114E)</v>
      </c>
      <c r="D60" s="185" t="str">
        <f>IFERROR(VLOOKUP(Government_revenues_table[[#This Row],[GFS Classification]],Table6_GFS_codes_classification[],COLUMNS($F:H)+3,FALSE),"Do not enter data")</f>
        <v>Taxes on use of goods/permission to use goods or perform activities (1145E)</v>
      </c>
      <c r="E60" s="185" t="str">
        <f>IFERROR(VLOOKUP(Government_revenues_table[[#This Row],[GFS Classification]],Table6_GFS_codes_classification[],COLUMNS($F:I)+3,FALSE),"Do not enter data")</f>
        <v>Licence fees (114521E)</v>
      </c>
      <c r="F60" s="246" t="s">
        <v>1528</v>
      </c>
      <c r="G60" s="246" t="s">
        <v>988</v>
      </c>
      <c r="H60" s="246" t="s">
        <v>2147</v>
      </c>
      <c r="I60" s="38" t="s">
        <v>1981</v>
      </c>
      <c r="J60" s="178">
        <v>100</v>
      </c>
      <c r="K60" s="38" t="s">
        <v>1199</v>
      </c>
      <c r="R60" s="224"/>
    </row>
    <row r="61" spans="2:18" x14ac:dyDescent="0.4">
      <c r="B61" s="185" t="str">
        <f>IFERROR(VLOOKUP(Government_revenues_table[[#This Row],[GFS Classification]],Table6_GFS_codes_classification[],COLUMNS($F:F)+3,FALSE),"Do not enter data")</f>
        <v>Taxes (11E)</v>
      </c>
      <c r="C61" s="185" t="str">
        <f>IFERROR(VLOOKUP(Government_revenues_table[[#This Row],[GFS Classification]],Table6_GFS_codes_classification[],COLUMNS($F:G)+3,FALSE),"Do not enter data")</f>
        <v>Taxes on goods and services (114E)</v>
      </c>
      <c r="D61" s="185" t="str">
        <f>IFERROR(VLOOKUP(Government_revenues_table[[#This Row],[GFS Classification]],Table6_GFS_codes_classification[],COLUMNS($F:H)+3,FALSE),"Do not enter data")</f>
        <v>Taxes on use of goods/permission to use goods or perform activities (1145E)</v>
      </c>
      <c r="E61" s="185" t="str">
        <f>IFERROR(VLOOKUP(Government_revenues_table[[#This Row],[GFS Classification]],Table6_GFS_codes_classification[],COLUMNS($F:I)+3,FALSE),"Do not enter data")</f>
        <v>Licence fees (114521E)</v>
      </c>
      <c r="F61" s="246" t="s">
        <v>1528</v>
      </c>
      <c r="G61" s="246" t="s">
        <v>988</v>
      </c>
      <c r="H61" s="246" t="s">
        <v>2150</v>
      </c>
      <c r="I61" s="38" t="s">
        <v>1981</v>
      </c>
      <c r="J61" s="178">
        <v>2500</v>
      </c>
      <c r="K61" s="38" t="s">
        <v>1199</v>
      </c>
      <c r="R61" s="224"/>
    </row>
    <row r="62" spans="2:18" x14ac:dyDescent="0.4">
      <c r="B62" s="185" t="str">
        <f>IFERROR(VLOOKUP(Government_revenues_table[[#This Row],[GFS Classification]],Table6_GFS_codes_classification[],COLUMNS($F:F)+3,FALSE),"Do not enter data")</f>
        <v>Taxes (11E)</v>
      </c>
      <c r="C62" s="185" t="str">
        <f>IFERROR(VLOOKUP(Government_revenues_table[[#This Row],[GFS Classification]],Table6_GFS_codes_classification[],COLUMNS($F:G)+3,FALSE),"Do not enter data")</f>
        <v>Taxes on goods and services (114E)</v>
      </c>
      <c r="D62" s="185" t="str">
        <f>IFERROR(VLOOKUP(Government_revenues_table[[#This Row],[GFS Classification]],Table6_GFS_codes_classification[],COLUMNS($F:H)+3,FALSE),"Do not enter data")</f>
        <v>Taxes on use of goods/permission to use goods or perform activities (1145E)</v>
      </c>
      <c r="E62" s="185" t="str">
        <f>IFERROR(VLOOKUP(Government_revenues_table[[#This Row],[GFS Classification]],Table6_GFS_codes_classification[],COLUMNS($F:I)+3,FALSE),"Do not enter data")</f>
        <v>Licence fees (114521E)</v>
      </c>
      <c r="F62" s="246" t="s">
        <v>1528</v>
      </c>
      <c r="G62" s="246" t="s">
        <v>1973</v>
      </c>
      <c r="H62" s="246" t="s">
        <v>2154</v>
      </c>
      <c r="I62" s="38" t="s">
        <v>1981</v>
      </c>
      <c r="J62" s="178">
        <v>168.6</v>
      </c>
      <c r="K62" s="38" t="s">
        <v>1199</v>
      </c>
      <c r="R62" s="224"/>
    </row>
    <row r="63" spans="2:18" x14ac:dyDescent="0.4">
      <c r="B63" s="185" t="str">
        <f>IFERROR(VLOOKUP(Government_revenues_table[[#This Row],[GFS Classification]],Table6_GFS_codes_classification[],COLUMNS($F:F)+3,FALSE),"Do not enter data")</f>
        <v>Taxes (11E)</v>
      </c>
      <c r="C63" s="185" t="str">
        <f>IFERROR(VLOOKUP(Government_revenues_table[[#This Row],[GFS Classification]],Table6_GFS_codes_classification[],COLUMNS($F:G)+3,FALSE),"Do not enter data")</f>
        <v>Taxes on goods and services (114E)</v>
      </c>
      <c r="D63" s="185" t="str">
        <f>IFERROR(VLOOKUP(Government_revenues_table[[#This Row],[GFS Classification]],Table6_GFS_codes_classification[],COLUMNS($F:H)+3,FALSE),"Do not enter data")</f>
        <v>Taxes on use of goods/permission to use goods or perform activities (1145E)</v>
      </c>
      <c r="E63" s="185" t="str">
        <f>IFERROR(VLOOKUP(Government_revenues_table[[#This Row],[GFS Classification]],Table6_GFS_codes_classification[],COLUMNS($F:I)+3,FALSE),"Do not enter data")</f>
        <v>Licence fees (114521E)</v>
      </c>
      <c r="F63" s="246" t="s">
        <v>1528</v>
      </c>
      <c r="G63" s="246" t="s">
        <v>988</v>
      </c>
      <c r="H63" s="246" t="s">
        <v>2154</v>
      </c>
      <c r="I63" s="38" t="s">
        <v>1981</v>
      </c>
      <c r="J63" s="178">
        <v>3096584.0580704161</v>
      </c>
      <c r="K63" s="38" t="s">
        <v>1199</v>
      </c>
      <c r="R63" s="224"/>
    </row>
    <row r="64" spans="2:18" x14ac:dyDescent="0.4">
      <c r="B64" s="185" t="str">
        <f>IFERROR(VLOOKUP(Government_revenues_table[[#This Row],[GFS Classification]],Table6_GFS_codes_classification[],COLUMNS($F:F)+3,FALSE),"Do not enter data")</f>
        <v>Taxes (11E)</v>
      </c>
      <c r="C64" s="185" t="str">
        <f>IFERROR(VLOOKUP(Government_revenues_table[[#This Row],[GFS Classification]],Table6_GFS_codes_classification[],COLUMNS($F:G)+3,FALSE),"Do not enter data")</f>
        <v>Taxes on goods and services (114E)</v>
      </c>
      <c r="D64" s="185" t="str">
        <f>IFERROR(VLOOKUP(Government_revenues_table[[#This Row],[GFS Classification]],Table6_GFS_codes_classification[],COLUMNS($F:H)+3,FALSE),"Do not enter data")</f>
        <v>Taxes on use of goods/permission to use goods or perform activities (1145E)</v>
      </c>
      <c r="E64" s="185" t="str">
        <f>IFERROR(VLOOKUP(Government_revenues_table[[#This Row],[GFS Classification]],Table6_GFS_codes_classification[],COLUMNS($F:I)+3,FALSE),"Do not enter data")</f>
        <v>Licence fees (114521E)</v>
      </c>
      <c r="F64" s="246" t="s">
        <v>1528</v>
      </c>
      <c r="G64" s="246" t="s">
        <v>988</v>
      </c>
      <c r="H64" s="246" t="s">
        <v>2158</v>
      </c>
      <c r="I64" s="38" t="s">
        <v>1981</v>
      </c>
      <c r="J64" s="178">
        <v>10000</v>
      </c>
      <c r="K64" s="38" t="s">
        <v>1199</v>
      </c>
      <c r="R64" s="224"/>
    </row>
    <row r="65" spans="2:18" x14ac:dyDescent="0.4">
      <c r="B65" s="185" t="str">
        <f>IFERROR(VLOOKUP(Government_revenues_table[[#This Row],[GFS Classification]],Table6_GFS_codes_classification[],COLUMNS($F:F)+3,FALSE),"Do not enter data")</f>
        <v>Taxes (11E)</v>
      </c>
      <c r="C65" s="185" t="str">
        <f>IFERROR(VLOOKUP(Government_revenues_table[[#This Row],[GFS Classification]],Table6_GFS_codes_classification[],COLUMNS($F:G)+3,FALSE),"Do not enter data")</f>
        <v>Taxes on goods and services (114E)</v>
      </c>
      <c r="D65" s="185" t="str">
        <f>IFERROR(VLOOKUP(Government_revenues_table[[#This Row],[GFS Classification]],Table6_GFS_codes_classification[],COLUMNS($F:H)+3,FALSE),"Do not enter data")</f>
        <v>Taxes on use of goods/permission to use goods or perform activities (1145E)</v>
      </c>
      <c r="E65" s="185" t="str">
        <f>IFERROR(VLOOKUP(Government_revenues_table[[#This Row],[GFS Classification]],Table6_GFS_codes_classification[],COLUMNS($F:I)+3,FALSE),"Do not enter data")</f>
        <v>Licence fees (114521E)</v>
      </c>
      <c r="F65" s="246" t="s">
        <v>1528</v>
      </c>
      <c r="G65" s="246" t="s">
        <v>988</v>
      </c>
      <c r="H65" s="246" t="s">
        <v>2163</v>
      </c>
      <c r="I65" s="38" t="s">
        <v>1981</v>
      </c>
      <c r="J65" s="178">
        <v>3000</v>
      </c>
      <c r="K65" s="38" t="s">
        <v>1199</v>
      </c>
      <c r="R65" s="224"/>
    </row>
    <row r="66" spans="2:18" x14ac:dyDescent="0.4">
      <c r="B66" s="185" t="str">
        <f>IFERROR(VLOOKUP(Government_revenues_table[[#This Row],[GFS Classification]],Table6_GFS_codes_classification[],COLUMNS($F:F)+3,FALSE),"Do not enter data")</f>
        <v>Taxes (11E)</v>
      </c>
      <c r="C66" s="185" t="str">
        <f>IFERROR(VLOOKUP(Government_revenues_table[[#This Row],[GFS Classification]],Table6_GFS_codes_classification[],COLUMNS($F:G)+3,FALSE),"Do not enter data")</f>
        <v>Taxes on goods and services (114E)</v>
      </c>
      <c r="D66" s="185" t="str">
        <f>IFERROR(VLOOKUP(Government_revenues_table[[#This Row],[GFS Classification]],Table6_GFS_codes_classification[],COLUMNS($F:H)+3,FALSE),"Do not enter data")</f>
        <v>Taxes on use of goods/permission to use goods or perform activities (1145E)</v>
      </c>
      <c r="E66" s="185" t="str">
        <f>IFERROR(VLOOKUP(Government_revenues_table[[#This Row],[GFS Classification]],Table6_GFS_codes_classification[],COLUMNS($F:I)+3,FALSE),"Do not enter data")</f>
        <v>Emission and pollution taxes (114522E)</v>
      </c>
      <c r="F66" s="246" t="s">
        <v>1530</v>
      </c>
      <c r="G66" s="246" t="s">
        <v>1972</v>
      </c>
      <c r="H66" s="246" t="s">
        <v>2173</v>
      </c>
      <c r="I66" s="38" t="s">
        <v>1981</v>
      </c>
      <c r="J66" s="178">
        <v>34012</v>
      </c>
      <c r="K66" s="38" t="s">
        <v>1199</v>
      </c>
      <c r="R66" s="224"/>
    </row>
    <row r="67" spans="2:18" x14ac:dyDescent="0.4">
      <c r="B67" s="185" t="str">
        <f>IFERROR(VLOOKUP(Government_revenues_table[[#This Row],[GFS Classification]],Table6_GFS_codes_classification[],COLUMNS($F:F)+3,FALSE),"Do not enter data")</f>
        <v>Taxes (11E)</v>
      </c>
      <c r="C67" s="185" t="str">
        <f>IFERROR(VLOOKUP(Government_revenues_table[[#This Row],[GFS Classification]],Table6_GFS_codes_classification[],COLUMNS($F:G)+3,FALSE),"Do not enter data")</f>
        <v>Taxes on goods and services (114E)</v>
      </c>
      <c r="D67" s="185" t="str">
        <f>IFERROR(VLOOKUP(Government_revenues_table[[#This Row],[GFS Classification]],Table6_GFS_codes_classification[],COLUMNS($F:H)+3,FALSE),"Do not enter data")</f>
        <v>Taxes on use of goods/permission to use goods or perform activities (1145E)</v>
      </c>
      <c r="E67" s="185" t="str">
        <f>IFERROR(VLOOKUP(Government_revenues_table[[#This Row],[GFS Classification]],Table6_GFS_codes_classification[],COLUMNS($F:I)+3,FALSE),"Do not enter data")</f>
        <v>Emission and pollution taxes (114522E)</v>
      </c>
      <c r="F67" s="246" t="s">
        <v>1530</v>
      </c>
      <c r="G67" s="246" t="s">
        <v>1973</v>
      </c>
      <c r="H67" s="246" t="s">
        <v>2173</v>
      </c>
      <c r="I67" s="38" t="s">
        <v>1981</v>
      </c>
      <c r="J67" s="178">
        <v>3130</v>
      </c>
      <c r="K67" s="38" t="s">
        <v>1199</v>
      </c>
      <c r="R67" s="224"/>
    </row>
    <row r="68" spans="2:18" x14ac:dyDescent="0.4">
      <c r="B68" s="185" t="str">
        <f>IFERROR(VLOOKUP(Government_revenues_table[[#This Row],[GFS Classification]],Table6_GFS_codes_classification[],COLUMNS($F:F)+3,FALSE),"Do not enter data")</f>
        <v>Taxes (11E)</v>
      </c>
      <c r="C68" s="185" t="str">
        <f>IFERROR(VLOOKUP(Government_revenues_table[[#This Row],[GFS Classification]],Table6_GFS_codes_classification[],COLUMNS($F:G)+3,FALSE),"Do not enter data")</f>
        <v>Taxes on goods and services (114E)</v>
      </c>
      <c r="D68" s="185" t="str">
        <f>IFERROR(VLOOKUP(Government_revenues_table[[#This Row],[GFS Classification]],Table6_GFS_codes_classification[],COLUMNS($F:H)+3,FALSE),"Do not enter data")</f>
        <v>Taxes on use of goods/permission to use goods or perform activities (1145E)</v>
      </c>
      <c r="E68" s="185" t="str">
        <f>IFERROR(VLOOKUP(Government_revenues_table[[#This Row],[GFS Classification]],Table6_GFS_codes_classification[],COLUMNS($F:I)+3,FALSE),"Do not enter data")</f>
        <v>Emission and pollution taxes (114522E)</v>
      </c>
      <c r="F68" s="246" t="s">
        <v>1530</v>
      </c>
      <c r="G68" s="246" t="s">
        <v>988</v>
      </c>
      <c r="H68" s="246" t="s">
        <v>2173</v>
      </c>
      <c r="I68" s="38" t="s">
        <v>1981</v>
      </c>
      <c r="J68" s="178">
        <v>97889.012345679017</v>
      </c>
      <c r="K68" s="38" t="s">
        <v>1199</v>
      </c>
      <c r="R68" s="224"/>
    </row>
    <row r="69" spans="2:18" x14ac:dyDescent="0.4">
      <c r="B69" s="185" t="str">
        <f>IFERROR(VLOOKUP(Government_revenues_table[[#This Row],[GFS Classification]],Table6_GFS_codes_classification[],COLUMNS($F:F)+3,FALSE),"Do not enter data")</f>
        <v>Taxes (11E)</v>
      </c>
      <c r="C69" s="185" t="str">
        <f>IFERROR(VLOOKUP(Government_revenues_table[[#This Row],[GFS Classification]],Table6_GFS_codes_classification[],COLUMNS($F:G)+3,FALSE),"Do not enter data")</f>
        <v>Taxes on international trade and transactions (115E)</v>
      </c>
      <c r="D69" s="185" t="str">
        <f>IFERROR(VLOOKUP(Government_revenues_table[[#This Row],[GFS Classification]],Table6_GFS_codes_classification[],COLUMNS($F:H)+3,FALSE),"Do not enter data")</f>
        <v>Customs and other import duties (1151E)</v>
      </c>
      <c r="E69" s="185" t="str">
        <f>IFERROR(VLOOKUP(Government_revenues_table[[#This Row],[GFS Classification]],Table6_GFS_codes_classification[],COLUMNS($F:I)+3,FALSE),"Do not enter data")</f>
        <v>Customs and other import duties (1151E)</v>
      </c>
      <c r="F69" s="246" t="s">
        <v>1534</v>
      </c>
      <c r="G69" s="246" t="s">
        <v>1972</v>
      </c>
      <c r="H69" s="246" t="s">
        <v>2117</v>
      </c>
      <c r="I69" s="38" t="s">
        <v>1981</v>
      </c>
      <c r="J69" s="178">
        <v>1000</v>
      </c>
      <c r="K69" s="38" t="s">
        <v>1199</v>
      </c>
      <c r="R69" s="224"/>
    </row>
    <row r="70" spans="2:18" x14ac:dyDescent="0.4">
      <c r="B70" s="185" t="str">
        <f>IFERROR(VLOOKUP(Government_revenues_table[[#This Row],[GFS Classification]],Table6_GFS_codes_classification[],COLUMNS($F:F)+3,FALSE),"Do not enter data")</f>
        <v>Taxes (11E)</v>
      </c>
      <c r="C70" s="185" t="str">
        <f>IFERROR(VLOOKUP(Government_revenues_table[[#This Row],[GFS Classification]],Table6_GFS_codes_classification[],COLUMNS($F:G)+3,FALSE),"Do not enter data")</f>
        <v>Taxes on international trade and transactions (115E)</v>
      </c>
      <c r="D70" s="185" t="str">
        <f>IFERROR(VLOOKUP(Government_revenues_table[[#This Row],[GFS Classification]],Table6_GFS_codes_classification[],COLUMNS($F:H)+3,FALSE),"Do not enter data")</f>
        <v>Customs and other import duties (1151E)</v>
      </c>
      <c r="E70" s="185" t="str">
        <f>IFERROR(VLOOKUP(Government_revenues_table[[#This Row],[GFS Classification]],Table6_GFS_codes_classification[],COLUMNS($F:I)+3,FALSE),"Do not enter data")</f>
        <v>Customs and other import duties (1151E)</v>
      </c>
      <c r="F70" s="246" t="s">
        <v>1534</v>
      </c>
      <c r="G70" s="246" t="s">
        <v>1973</v>
      </c>
      <c r="H70" s="246" t="s">
        <v>2117</v>
      </c>
      <c r="I70" s="38" t="s">
        <v>1981</v>
      </c>
      <c r="J70" s="178">
        <v>100</v>
      </c>
      <c r="K70" s="38" t="s">
        <v>1199</v>
      </c>
      <c r="R70" s="224"/>
    </row>
    <row r="71" spans="2:18" x14ac:dyDescent="0.4">
      <c r="B71" s="185" t="str">
        <f>IFERROR(VLOOKUP(Government_revenues_table[[#This Row],[GFS Classification]],Table6_GFS_codes_classification[],COLUMNS($F:F)+3,FALSE),"Do not enter data")</f>
        <v>Taxes (11E)</v>
      </c>
      <c r="C71" s="185" t="str">
        <f>IFERROR(VLOOKUP(Government_revenues_table[[#This Row],[GFS Classification]],Table6_GFS_codes_classification[],COLUMNS($F:G)+3,FALSE),"Do not enter data")</f>
        <v>Taxes on international trade and transactions (115E)</v>
      </c>
      <c r="D71" s="185" t="str">
        <f>IFERROR(VLOOKUP(Government_revenues_table[[#This Row],[GFS Classification]],Table6_GFS_codes_classification[],COLUMNS($F:H)+3,FALSE),"Do not enter data")</f>
        <v>Customs and other import duties (1151E)</v>
      </c>
      <c r="E71" s="185" t="str">
        <f>IFERROR(VLOOKUP(Government_revenues_table[[#This Row],[GFS Classification]],Table6_GFS_codes_classification[],COLUMNS($F:I)+3,FALSE),"Do not enter data")</f>
        <v>Customs and other import duties (1151E)</v>
      </c>
      <c r="F71" s="246" t="s">
        <v>1534</v>
      </c>
      <c r="G71" s="246" t="s">
        <v>988</v>
      </c>
      <c r="H71" s="246" t="s">
        <v>2117</v>
      </c>
      <c r="I71" s="38" t="s">
        <v>1981</v>
      </c>
      <c r="J71" s="178">
        <v>213603.59999999998</v>
      </c>
      <c r="K71" s="38" t="s">
        <v>1199</v>
      </c>
      <c r="R71" s="224"/>
    </row>
    <row r="72" spans="2:18" x14ac:dyDescent="0.4">
      <c r="B72" s="185" t="str">
        <f>IFERROR(VLOOKUP(Government_revenues_table[[#This Row],[GFS Classification]],Table6_GFS_codes_classification[],COLUMNS($F:F)+3,FALSE),"Do not enter data")</f>
        <v>Taxes (11E)</v>
      </c>
      <c r="C72" s="185" t="str">
        <f>IFERROR(VLOOKUP(Government_revenues_table[[#This Row],[GFS Classification]],Table6_GFS_codes_classification[],COLUMNS($F:G)+3,FALSE),"Do not enter data")</f>
        <v>Taxes on international trade and transactions (115E)</v>
      </c>
      <c r="D72" s="185" t="str">
        <f>IFERROR(VLOOKUP(Government_revenues_table[[#This Row],[GFS Classification]],Table6_GFS_codes_classification[],COLUMNS($F:H)+3,FALSE),"Do not enter data")</f>
        <v>Customs and other import duties (1151E)</v>
      </c>
      <c r="E72" s="185" t="str">
        <f>IFERROR(VLOOKUP(Government_revenues_table[[#This Row],[GFS Classification]],Table6_GFS_codes_classification[],COLUMNS($F:I)+3,FALSE),"Do not enter data")</f>
        <v>Customs and other import duties (1151E)</v>
      </c>
      <c r="F72" s="246" t="s">
        <v>1534</v>
      </c>
      <c r="G72" s="246" t="s">
        <v>1972</v>
      </c>
      <c r="H72" s="246" t="s">
        <v>2118</v>
      </c>
      <c r="I72" s="38" t="s">
        <v>1981</v>
      </c>
      <c r="J72" s="178">
        <v>386024.77000000008</v>
      </c>
      <c r="K72" s="38" t="s">
        <v>1199</v>
      </c>
      <c r="R72" s="224"/>
    </row>
    <row r="73" spans="2:18" x14ac:dyDescent="0.4">
      <c r="B73" s="185" t="str">
        <f>IFERROR(VLOOKUP(Government_revenues_table[[#This Row],[GFS Classification]],Table6_GFS_codes_classification[],COLUMNS($F:F)+3,FALSE),"Do not enter data")</f>
        <v>Taxes (11E)</v>
      </c>
      <c r="C73" s="185" t="str">
        <f>IFERROR(VLOOKUP(Government_revenues_table[[#This Row],[GFS Classification]],Table6_GFS_codes_classification[],COLUMNS($F:G)+3,FALSE),"Do not enter data")</f>
        <v>Taxes on international trade and transactions (115E)</v>
      </c>
      <c r="D73" s="185" t="str">
        <f>IFERROR(VLOOKUP(Government_revenues_table[[#This Row],[GFS Classification]],Table6_GFS_codes_classification[],COLUMNS($F:H)+3,FALSE),"Do not enter data")</f>
        <v>Customs and other import duties (1151E)</v>
      </c>
      <c r="E73" s="185" t="str">
        <f>IFERROR(VLOOKUP(Government_revenues_table[[#This Row],[GFS Classification]],Table6_GFS_codes_classification[],COLUMNS($F:I)+3,FALSE),"Do not enter data")</f>
        <v>Customs and other import duties (1151E)</v>
      </c>
      <c r="F73" s="246" t="s">
        <v>1534</v>
      </c>
      <c r="G73" s="246" t="s">
        <v>1973</v>
      </c>
      <c r="H73" s="246" t="s">
        <v>2118</v>
      </c>
      <c r="I73" s="38" t="s">
        <v>1981</v>
      </c>
      <c r="J73" s="178">
        <v>4286.16</v>
      </c>
      <c r="K73" s="38" t="s">
        <v>1199</v>
      </c>
      <c r="R73" s="224"/>
    </row>
    <row r="74" spans="2:18" x14ac:dyDescent="0.4">
      <c r="B74" s="185" t="str">
        <f>IFERROR(VLOOKUP(Government_revenues_table[[#This Row],[GFS Classification]],Table6_GFS_codes_classification[],COLUMNS($F:F)+3,FALSE),"Do not enter data")</f>
        <v>Taxes (11E)</v>
      </c>
      <c r="C74" s="185" t="str">
        <f>IFERROR(VLOOKUP(Government_revenues_table[[#This Row],[GFS Classification]],Table6_GFS_codes_classification[],COLUMNS($F:G)+3,FALSE),"Do not enter data")</f>
        <v>Taxes on international trade and transactions (115E)</v>
      </c>
      <c r="D74" s="185" t="str">
        <f>IFERROR(VLOOKUP(Government_revenues_table[[#This Row],[GFS Classification]],Table6_GFS_codes_classification[],COLUMNS($F:H)+3,FALSE),"Do not enter data")</f>
        <v>Customs and other import duties (1151E)</v>
      </c>
      <c r="E74" s="185" t="str">
        <f>IFERROR(VLOOKUP(Government_revenues_table[[#This Row],[GFS Classification]],Table6_GFS_codes_classification[],COLUMNS($F:I)+3,FALSE),"Do not enter data")</f>
        <v>Customs and other import duties (1151E)</v>
      </c>
      <c r="F74" s="246" t="s">
        <v>1534</v>
      </c>
      <c r="G74" s="246" t="s">
        <v>988</v>
      </c>
      <c r="H74" s="246" t="s">
        <v>2118</v>
      </c>
      <c r="I74" s="38" t="s">
        <v>1981</v>
      </c>
      <c r="J74" s="178">
        <v>225921.47000000003</v>
      </c>
      <c r="K74" s="38" t="s">
        <v>1199</v>
      </c>
      <c r="R74" s="224"/>
    </row>
    <row r="75" spans="2:18" x14ac:dyDescent="0.4">
      <c r="B75" s="185" t="str">
        <f>IFERROR(VLOOKUP(Government_revenues_table[[#This Row],[GFS Classification]],Table6_GFS_codes_classification[],COLUMNS($F:F)+3,FALSE),"Do not enter data")</f>
        <v>Taxes (11E)</v>
      </c>
      <c r="C75" s="185" t="str">
        <f>IFERROR(VLOOKUP(Government_revenues_table[[#This Row],[GFS Classification]],Table6_GFS_codes_classification[],COLUMNS($F:G)+3,FALSE),"Do not enter data")</f>
        <v>Taxes on international trade and transactions (115E)</v>
      </c>
      <c r="D75" s="185" t="str">
        <f>IFERROR(VLOOKUP(Government_revenues_table[[#This Row],[GFS Classification]],Table6_GFS_codes_classification[],COLUMNS($F:H)+3,FALSE),"Do not enter data")</f>
        <v>Customs and other import duties (1151E)</v>
      </c>
      <c r="E75" s="185" t="str">
        <f>IFERROR(VLOOKUP(Government_revenues_table[[#This Row],[GFS Classification]],Table6_GFS_codes_classification[],COLUMNS($F:I)+3,FALSE),"Do not enter data")</f>
        <v>Customs and other import duties (1151E)</v>
      </c>
      <c r="F75" s="246" t="s">
        <v>1534</v>
      </c>
      <c r="G75" s="246" t="s">
        <v>1972</v>
      </c>
      <c r="H75" s="246" t="s">
        <v>2121</v>
      </c>
      <c r="I75" s="38" t="s">
        <v>1981</v>
      </c>
      <c r="J75" s="178">
        <v>157679.26999999999</v>
      </c>
      <c r="K75" s="38" t="s">
        <v>1199</v>
      </c>
      <c r="R75" s="224"/>
    </row>
    <row r="76" spans="2:18" x14ac:dyDescent="0.4">
      <c r="B76" s="185" t="str">
        <f>IFERROR(VLOOKUP(Government_revenues_table[[#This Row],[GFS Classification]],Table6_GFS_codes_classification[],COLUMNS($F:F)+3,FALSE),"Do not enter data")</f>
        <v>Taxes (11E)</v>
      </c>
      <c r="C76" s="185" t="str">
        <f>IFERROR(VLOOKUP(Government_revenues_table[[#This Row],[GFS Classification]],Table6_GFS_codes_classification[],COLUMNS($F:G)+3,FALSE),"Do not enter data")</f>
        <v>Taxes on international trade and transactions (115E)</v>
      </c>
      <c r="D76" s="185" t="str">
        <f>IFERROR(VLOOKUP(Government_revenues_table[[#This Row],[GFS Classification]],Table6_GFS_codes_classification[],COLUMNS($F:H)+3,FALSE),"Do not enter data")</f>
        <v>Customs and other import duties (1151E)</v>
      </c>
      <c r="E76" s="185" t="str">
        <f>IFERROR(VLOOKUP(Government_revenues_table[[#This Row],[GFS Classification]],Table6_GFS_codes_classification[],COLUMNS($F:I)+3,FALSE),"Do not enter data")</f>
        <v>Customs and other import duties (1151E)</v>
      </c>
      <c r="F76" s="246" t="s">
        <v>1534</v>
      </c>
      <c r="G76" s="246" t="s">
        <v>1973</v>
      </c>
      <c r="H76" s="246" t="s">
        <v>2121</v>
      </c>
      <c r="I76" s="38" t="s">
        <v>1981</v>
      </c>
      <c r="J76" s="178">
        <v>3836.3500000000004</v>
      </c>
      <c r="K76" s="38" t="s">
        <v>1199</v>
      </c>
      <c r="R76" s="224"/>
    </row>
    <row r="77" spans="2:18" x14ac:dyDescent="0.4">
      <c r="B77" s="185" t="str">
        <f>IFERROR(VLOOKUP(Government_revenues_table[[#This Row],[GFS Classification]],Table6_GFS_codes_classification[],COLUMNS($F:F)+3,FALSE),"Do not enter data")</f>
        <v>Taxes (11E)</v>
      </c>
      <c r="C77" s="185" t="str">
        <f>IFERROR(VLOOKUP(Government_revenues_table[[#This Row],[GFS Classification]],Table6_GFS_codes_classification[],COLUMNS($F:G)+3,FALSE),"Do not enter data")</f>
        <v>Taxes on international trade and transactions (115E)</v>
      </c>
      <c r="D77" s="185" t="str">
        <f>IFERROR(VLOOKUP(Government_revenues_table[[#This Row],[GFS Classification]],Table6_GFS_codes_classification[],COLUMNS($F:H)+3,FALSE),"Do not enter data")</f>
        <v>Customs and other import duties (1151E)</v>
      </c>
      <c r="E77" s="185" t="str">
        <f>IFERROR(VLOOKUP(Government_revenues_table[[#This Row],[GFS Classification]],Table6_GFS_codes_classification[],COLUMNS($F:I)+3,FALSE),"Do not enter data")</f>
        <v>Customs and other import duties (1151E)</v>
      </c>
      <c r="F77" s="246" t="s">
        <v>1534</v>
      </c>
      <c r="G77" s="246" t="s">
        <v>988</v>
      </c>
      <c r="H77" s="246" t="s">
        <v>2121</v>
      </c>
      <c r="I77" s="38" t="s">
        <v>1981</v>
      </c>
      <c r="J77" s="178">
        <v>2976732.399999999</v>
      </c>
      <c r="K77" s="38" t="s">
        <v>1199</v>
      </c>
      <c r="R77" s="224"/>
    </row>
    <row r="78" spans="2:18" x14ac:dyDescent="0.4">
      <c r="B78" s="185" t="str">
        <f>IFERROR(VLOOKUP(Government_revenues_table[[#This Row],[GFS Classification]],Table6_GFS_codes_classification[],COLUMNS($F:F)+3,FALSE),"Do not enter data")</f>
        <v>Taxes (11E)</v>
      </c>
      <c r="C78" s="185" t="str">
        <f>IFERROR(VLOOKUP(Government_revenues_table[[#This Row],[GFS Classification]],Table6_GFS_codes_classification[],COLUMNS($F:G)+3,FALSE),"Do not enter data")</f>
        <v>Taxes on international trade and transactions (115E)</v>
      </c>
      <c r="D78" s="185" t="str">
        <f>IFERROR(VLOOKUP(Government_revenues_table[[#This Row],[GFS Classification]],Table6_GFS_codes_classification[],COLUMNS($F:H)+3,FALSE),"Do not enter data")</f>
        <v>Customs and other import duties (1151E)</v>
      </c>
      <c r="E78" s="185" t="str">
        <f>IFERROR(VLOOKUP(Government_revenues_table[[#This Row],[GFS Classification]],Table6_GFS_codes_classification[],COLUMNS($F:I)+3,FALSE),"Do not enter data")</f>
        <v>Customs and other import duties (1151E)</v>
      </c>
      <c r="F78" s="246" t="s">
        <v>1534</v>
      </c>
      <c r="G78" s="246" t="s">
        <v>1972</v>
      </c>
      <c r="H78" s="246" t="s">
        <v>2129</v>
      </c>
      <c r="I78" s="38" t="s">
        <v>1981</v>
      </c>
      <c r="J78" s="178">
        <v>55991.360000000001</v>
      </c>
      <c r="K78" s="38" t="s">
        <v>1199</v>
      </c>
      <c r="R78" s="224"/>
    </row>
    <row r="79" spans="2:18" x14ac:dyDescent="0.4">
      <c r="B79" s="185" t="str">
        <f>IFERROR(VLOOKUP(Government_revenues_table[[#This Row],[GFS Classification]],Table6_GFS_codes_classification[],COLUMNS($F:F)+3,FALSE),"Do not enter data")</f>
        <v>Taxes (11E)</v>
      </c>
      <c r="C79" s="185" t="str">
        <f>IFERROR(VLOOKUP(Government_revenues_table[[#This Row],[GFS Classification]],Table6_GFS_codes_classification[],COLUMNS($F:G)+3,FALSE),"Do not enter data")</f>
        <v>Taxes on international trade and transactions (115E)</v>
      </c>
      <c r="D79" s="185" t="str">
        <f>IFERROR(VLOOKUP(Government_revenues_table[[#This Row],[GFS Classification]],Table6_GFS_codes_classification[],COLUMNS($F:H)+3,FALSE),"Do not enter data")</f>
        <v>Customs and other import duties (1151E)</v>
      </c>
      <c r="E79" s="185" t="str">
        <f>IFERROR(VLOOKUP(Government_revenues_table[[#This Row],[GFS Classification]],Table6_GFS_codes_classification[],COLUMNS($F:I)+3,FALSE),"Do not enter data")</f>
        <v>Customs and other import duties (1151E)</v>
      </c>
      <c r="F79" s="246" t="s">
        <v>1534</v>
      </c>
      <c r="G79" s="246" t="s">
        <v>1973</v>
      </c>
      <c r="H79" s="246" t="s">
        <v>2129</v>
      </c>
      <c r="I79" s="38" t="s">
        <v>1981</v>
      </c>
      <c r="J79" s="178">
        <v>27440.010000000002</v>
      </c>
      <c r="K79" s="38" t="s">
        <v>1199</v>
      </c>
      <c r="R79" s="224"/>
    </row>
    <row r="80" spans="2:18" x14ac:dyDescent="0.4">
      <c r="B80" s="185" t="str">
        <f>IFERROR(VLOOKUP(Government_revenues_table[[#This Row],[GFS Classification]],Table6_GFS_codes_classification[],COLUMNS($F:F)+3,FALSE),"Do not enter data")</f>
        <v>Taxes (11E)</v>
      </c>
      <c r="C80" s="185" t="str">
        <f>IFERROR(VLOOKUP(Government_revenues_table[[#This Row],[GFS Classification]],Table6_GFS_codes_classification[],COLUMNS($F:G)+3,FALSE),"Do not enter data")</f>
        <v>Taxes on international trade and transactions (115E)</v>
      </c>
      <c r="D80" s="185" t="str">
        <f>IFERROR(VLOOKUP(Government_revenues_table[[#This Row],[GFS Classification]],Table6_GFS_codes_classification[],COLUMNS($F:H)+3,FALSE),"Do not enter data")</f>
        <v>Customs and other import duties (1151E)</v>
      </c>
      <c r="E80" s="185" t="str">
        <f>IFERROR(VLOOKUP(Government_revenues_table[[#This Row],[GFS Classification]],Table6_GFS_codes_classification[],COLUMNS($F:I)+3,FALSE),"Do not enter data")</f>
        <v>Customs and other import duties (1151E)</v>
      </c>
      <c r="F80" s="246" t="s">
        <v>1534</v>
      </c>
      <c r="G80" s="246" t="s">
        <v>988</v>
      </c>
      <c r="H80" s="246" t="s">
        <v>2129</v>
      </c>
      <c r="I80" s="38" t="s">
        <v>1981</v>
      </c>
      <c r="J80" s="178">
        <v>312096.08</v>
      </c>
      <c r="K80" s="38" t="s">
        <v>1199</v>
      </c>
      <c r="R80" s="224"/>
    </row>
    <row r="81" spans="2:20" x14ac:dyDescent="0.4">
      <c r="B81" s="185" t="str">
        <f>IFERROR(VLOOKUP(Government_revenues_table[[#This Row],[GFS Classification]],Table6_GFS_codes_classification[],COLUMNS($F:F)+3,FALSE),"Do not enter data")</f>
        <v>Taxes (11E)</v>
      </c>
      <c r="C81" s="185" t="str">
        <f>IFERROR(VLOOKUP(Government_revenues_table[[#This Row],[GFS Classification]],Table6_GFS_codes_classification[],COLUMNS($F:G)+3,FALSE),"Do not enter data")</f>
        <v>Taxes on international trade and transactions (115E)</v>
      </c>
      <c r="D81" s="185" t="str">
        <f>IFERROR(VLOOKUP(Government_revenues_table[[#This Row],[GFS Classification]],Table6_GFS_codes_classification[],COLUMNS($F:H)+3,FALSE),"Do not enter data")</f>
        <v>Customs and other import duties (1151E)</v>
      </c>
      <c r="E81" s="185" t="str">
        <f>IFERROR(VLOOKUP(Government_revenues_table[[#This Row],[GFS Classification]],Table6_GFS_codes_classification[],COLUMNS($F:I)+3,FALSE),"Do not enter data")</f>
        <v>Customs and other import duties (1151E)</v>
      </c>
      <c r="F81" s="246" t="s">
        <v>1534</v>
      </c>
      <c r="G81" s="246" t="s">
        <v>988</v>
      </c>
      <c r="H81" s="246" t="s">
        <v>2130</v>
      </c>
      <c r="I81" s="38" t="s">
        <v>1981</v>
      </c>
      <c r="J81" s="178">
        <v>549.21</v>
      </c>
      <c r="K81" s="38" t="s">
        <v>1199</v>
      </c>
      <c r="R81" s="224"/>
    </row>
    <row r="82" spans="2:20" x14ac:dyDescent="0.4">
      <c r="B82" s="185" t="str">
        <f>IFERROR(VLOOKUP(Government_revenues_table[[#This Row],[GFS Classification]],Table6_GFS_codes_classification[],COLUMNS($F:F)+3,FALSE),"Do not enter data")</f>
        <v>Taxes (11E)</v>
      </c>
      <c r="C82" s="185" t="str">
        <f>IFERROR(VLOOKUP(Government_revenues_table[[#This Row],[GFS Classification]],Table6_GFS_codes_classification[],COLUMNS($F:G)+3,FALSE),"Do not enter data")</f>
        <v>Taxes on international trade and transactions (115E)</v>
      </c>
      <c r="D82" s="185" t="str">
        <f>IFERROR(VLOOKUP(Government_revenues_table[[#This Row],[GFS Classification]],Table6_GFS_codes_classification[],COLUMNS($F:H)+3,FALSE),"Do not enter data")</f>
        <v>Customs and other import duties (1151E)</v>
      </c>
      <c r="E82" s="185" t="str">
        <f>IFERROR(VLOOKUP(Government_revenues_table[[#This Row],[GFS Classification]],Table6_GFS_codes_classification[],COLUMNS($F:I)+3,FALSE),"Do not enter data")</f>
        <v>Customs and other import duties (1151E)</v>
      </c>
      <c r="F82" s="246" t="s">
        <v>1534</v>
      </c>
      <c r="G82" s="246" t="s">
        <v>1972</v>
      </c>
      <c r="H82" s="246" t="s">
        <v>2131</v>
      </c>
      <c r="I82" s="38" t="s">
        <v>1981</v>
      </c>
      <c r="J82" s="178">
        <v>50583.150000000009</v>
      </c>
      <c r="K82" s="38" t="s">
        <v>1199</v>
      </c>
      <c r="R82" s="224"/>
    </row>
    <row r="83" spans="2:20" x14ac:dyDescent="0.4">
      <c r="B83" s="185" t="str">
        <f>IFERROR(VLOOKUP(Government_revenues_table[[#This Row],[GFS Classification]],Table6_GFS_codes_classification[],COLUMNS($F:F)+3,FALSE),"Do not enter data")</f>
        <v>Taxes (11E)</v>
      </c>
      <c r="C83" s="185" t="str">
        <f>IFERROR(VLOOKUP(Government_revenues_table[[#This Row],[GFS Classification]],Table6_GFS_codes_classification[],COLUMNS($F:G)+3,FALSE),"Do not enter data")</f>
        <v>Taxes on international trade and transactions (115E)</v>
      </c>
      <c r="D83" s="185" t="str">
        <f>IFERROR(VLOOKUP(Government_revenues_table[[#This Row],[GFS Classification]],Table6_GFS_codes_classification[],COLUMNS($F:H)+3,FALSE),"Do not enter data")</f>
        <v>Customs and other import duties (1151E)</v>
      </c>
      <c r="E83" s="185" t="str">
        <f>IFERROR(VLOOKUP(Government_revenues_table[[#This Row],[GFS Classification]],Table6_GFS_codes_classification[],COLUMNS($F:I)+3,FALSE),"Do not enter data")</f>
        <v>Customs and other import duties (1151E)</v>
      </c>
      <c r="F83" s="246" t="s">
        <v>1534</v>
      </c>
      <c r="G83" s="246" t="s">
        <v>1973</v>
      </c>
      <c r="H83" s="246" t="s">
        <v>2131</v>
      </c>
      <c r="I83" s="38" t="s">
        <v>1981</v>
      </c>
      <c r="J83" s="178">
        <v>24955.83</v>
      </c>
      <c r="K83" s="38" t="s">
        <v>1199</v>
      </c>
      <c r="R83" s="224"/>
    </row>
    <row r="84" spans="2:20" x14ac:dyDescent="0.4">
      <c r="B84" s="185" t="str">
        <f>IFERROR(VLOOKUP(Government_revenues_table[[#This Row],[GFS Classification]],Table6_GFS_codes_classification[],COLUMNS($F:F)+3,FALSE),"Do not enter data")</f>
        <v>Taxes (11E)</v>
      </c>
      <c r="C84" s="185" t="str">
        <f>IFERROR(VLOOKUP(Government_revenues_table[[#This Row],[GFS Classification]],Table6_GFS_codes_classification[],COLUMNS($F:G)+3,FALSE),"Do not enter data")</f>
        <v>Taxes on international trade and transactions (115E)</v>
      </c>
      <c r="D84" s="185" t="str">
        <f>IFERROR(VLOOKUP(Government_revenues_table[[#This Row],[GFS Classification]],Table6_GFS_codes_classification[],COLUMNS($F:H)+3,FALSE),"Do not enter data")</f>
        <v>Customs and other import duties (1151E)</v>
      </c>
      <c r="E84" s="185" t="str">
        <f>IFERROR(VLOOKUP(Government_revenues_table[[#This Row],[GFS Classification]],Table6_GFS_codes_classification[],COLUMNS($F:I)+3,FALSE),"Do not enter data")</f>
        <v>Customs and other import duties (1151E)</v>
      </c>
      <c r="F84" s="246" t="s">
        <v>1534</v>
      </c>
      <c r="G84" s="246" t="s">
        <v>988</v>
      </c>
      <c r="H84" s="246" t="s">
        <v>2131</v>
      </c>
      <c r="I84" s="38" t="s">
        <v>1981</v>
      </c>
      <c r="J84" s="178">
        <v>458177.58999999991</v>
      </c>
      <c r="K84" s="38" t="s">
        <v>1199</v>
      </c>
      <c r="R84" s="224"/>
    </row>
    <row r="85" spans="2:20" x14ac:dyDescent="0.4">
      <c r="B85" s="185" t="str">
        <f>IFERROR(VLOOKUP(Government_revenues_table[[#This Row],[GFS Classification]],Table6_GFS_codes_classification[],COLUMNS($F:F)+3,FALSE),"Do not enter data")</f>
        <v>Taxes (11E)</v>
      </c>
      <c r="C85" s="185" t="str">
        <f>IFERROR(VLOOKUP(Government_revenues_table[[#This Row],[GFS Classification]],Table6_GFS_codes_classification[],COLUMNS($F:G)+3,FALSE),"Do not enter data")</f>
        <v>Taxes on international trade and transactions (115E)</v>
      </c>
      <c r="D85" s="185" t="str">
        <f>IFERROR(VLOOKUP(Government_revenues_table[[#This Row],[GFS Classification]],Table6_GFS_codes_classification[],COLUMNS($F:H)+3,FALSE),"Do not enter data")</f>
        <v>Customs and other import duties (1151E)</v>
      </c>
      <c r="E85" s="185" t="str">
        <f>IFERROR(VLOOKUP(Government_revenues_table[[#This Row],[GFS Classification]],Table6_GFS_codes_classification[],COLUMNS($F:I)+3,FALSE),"Do not enter data")</f>
        <v>Customs and other import duties (1151E)</v>
      </c>
      <c r="F85" s="246" t="s">
        <v>1534</v>
      </c>
      <c r="G85" s="246" t="s">
        <v>1972</v>
      </c>
      <c r="H85" s="246" t="s">
        <v>2132</v>
      </c>
      <c r="I85" s="38" t="s">
        <v>1981</v>
      </c>
      <c r="J85" s="178">
        <v>14.93</v>
      </c>
      <c r="K85" s="38" t="s">
        <v>1199</v>
      </c>
      <c r="R85" s="224"/>
    </row>
    <row r="86" spans="2:20" x14ac:dyDescent="0.4">
      <c r="B86" s="185" t="str">
        <f>IFERROR(VLOOKUP(Government_revenues_table[[#This Row],[GFS Classification]],Table6_GFS_codes_classification[],COLUMNS($F:F)+3,FALSE),"Do not enter data")</f>
        <v>Taxes (11E)</v>
      </c>
      <c r="C86" s="185" t="str">
        <f>IFERROR(VLOOKUP(Government_revenues_table[[#This Row],[GFS Classification]],Table6_GFS_codes_classification[],COLUMNS($F:G)+3,FALSE),"Do not enter data")</f>
        <v>Taxes on international trade and transactions (115E)</v>
      </c>
      <c r="D86" s="185" t="str">
        <f>IFERROR(VLOOKUP(Government_revenues_table[[#This Row],[GFS Classification]],Table6_GFS_codes_classification[],COLUMNS($F:H)+3,FALSE),"Do not enter data")</f>
        <v>Customs and other import duties (1151E)</v>
      </c>
      <c r="E86" s="185" t="str">
        <f>IFERROR(VLOOKUP(Government_revenues_table[[#This Row],[GFS Classification]],Table6_GFS_codes_classification[],COLUMNS($F:I)+3,FALSE),"Do not enter data")</f>
        <v>Customs and other import duties (1151E)</v>
      </c>
      <c r="F86" s="246" t="s">
        <v>1534</v>
      </c>
      <c r="G86" s="246" t="s">
        <v>988</v>
      </c>
      <c r="H86" s="246" t="s">
        <v>2132</v>
      </c>
      <c r="I86" s="38" t="s">
        <v>1981</v>
      </c>
      <c r="J86" s="178">
        <v>64022.94000000001</v>
      </c>
      <c r="K86" s="38" t="s">
        <v>1199</v>
      </c>
      <c r="R86" s="224"/>
    </row>
    <row r="87" spans="2:20" x14ac:dyDescent="0.4">
      <c r="B87" s="185" t="str">
        <f>IFERROR(VLOOKUP(Government_revenues_table[[#This Row],[GFS Classification]],Table6_GFS_codes_classification[],COLUMNS($F:F)+3,FALSE),"Do not enter data")</f>
        <v>Taxes (11E)</v>
      </c>
      <c r="C87" s="185" t="str">
        <f>IFERROR(VLOOKUP(Government_revenues_table[[#This Row],[GFS Classification]],Table6_GFS_codes_classification[],COLUMNS($F:G)+3,FALSE),"Do not enter data")</f>
        <v>Taxes on international trade and transactions (115E)</v>
      </c>
      <c r="D87" s="185" t="str">
        <f>IFERROR(VLOOKUP(Government_revenues_table[[#This Row],[GFS Classification]],Table6_GFS_codes_classification[],COLUMNS($F:H)+3,FALSE),"Do not enter data")</f>
        <v>Customs and other import duties (1151E)</v>
      </c>
      <c r="E87" s="185" t="str">
        <f>IFERROR(VLOOKUP(Government_revenues_table[[#This Row],[GFS Classification]],Table6_GFS_codes_classification[],COLUMNS($F:I)+3,FALSE),"Do not enter data")</f>
        <v>Customs and other import duties (1151E)</v>
      </c>
      <c r="F87" s="246" t="s">
        <v>1534</v>
      </c>
      <c r="G87" s="246" t="s">
        <v>1972</v>
      </c>
      <c r="H87" s="246" t="s">
        <v>2187</v>
      </c>
      <c r="I87" s="38" t="s">
        <v>1981</v>
      </c>
      <c r="J87" s="178">
        <v>489.62</v>
      </c>
      <c r="K87" s="38" t="s">
        <v>1199</v>
      </c>
      <c r="R87" s="224"/>
    </row>
    <row r="88" spans="2:20" x14ac:dyDescent="0.4">
      <c r="B88" s="185" t="str">
        <f>IFERROR(VLOOKUP(Government_revenues_table[[#This Row],[GFS Classification]],Table6_GFS_codes_classification[],COLUMNS($F:F)+3,FALSE),"Do not enter data")</f>
        <v>Taxes (11E)</v>
      </c>
      <c r="C88" s="185" t="str">
        <f>IFERROR(VLOOKUP(Government_revenues_table[[#This Row],[GFS Classification]],Table6_GFS_codes_classification[],COLUMNS($F:G)+3,FALSE),"Do not enter data")</f>
        <v>Taxes on international trade and transactions (115E)</v>
      </c>
      <c r="D88" s="185" t="str">
        <f>IFERROR(VLOOKUP(Government_revenues_table[[#This Row],[GFS Classification]],Table6_GFS_codes_classification[],COLUMNS($F:H)+3,FALSE),"Do not enter data")</f>
        <v>Customs and other import duties (1151E)</v>
      </c>
      <c r="E88" s="185" t="str">
        <f>IFERROR(VLOOKUP(Government_revenues_table[[#This Row],[GFS Classification]],Table6_GFS_codes_classification[],COLUMNS($F:I)+3,FALSE),"Do not enter data")</f>
        <v>Customs and other import duties (1151E)</v>
      </c>
      <c r="F88" s="246" t="s">
        <v>1534</v>
      </c>
      <c r="G88" s="246" t="s">
        <v>988</v>
      </c>
      <c r="H88" s="246" t="s">
        <v>2187</v>
      </c>
      <c r="I88" s="38" t="s">
        <v>1981</v>
      </c>
      <c r="J88" s="178">
        <v>23.49</v>
      </c>
      <c r="K88" s="38" t="s">
        <v>1199</v>
      </c>
      <c r="R88" s="224"/>
    </row>
    <row r="89" spans="2:20" x14ac:dyDescent="0.4">
      <c r="B89" s="185" t="str">
        <f>IFERROR(VLOOKUP(Government_revenues_table[[#This Row],[GFS Classification]],Table6_GFS_codes_classification[],COLUMNS($F:F)+3,FALSE),"Do not enter data")</f>
        <v>Taxes (11E)</v>
      </c>
      <c r="C89" s="185" t="str">
        <f>IFERROR(VLOOKUP(Government_revenues_table[[#This Row],[GFS Classification]],Table6_GFS_codes_classification[],COLUMNS($F:G)+3,FALSE),"Do not enter data")</f>
        <v>Taxes on international trade and transactions (115E)</v>
      </c>
      <c r="D89" s="185" t="str">
        <f>IFERROR(VLOOKUP(Government_revenues_table[[#This Row],[GFS Classification]],Table6_GFS_codes_classification[],COLUMNS($F:H)+3,FALSE),"Do not enter data")</f>
        <v>Customs and other import duties (1151E)</v>
      </c>
      <c r="E89" s="185" t="str">
        <f>IFERROR(VLOOKUP(Government_revenues_table[[#This Row],[GFS Classification]],Table6_GFS_codes_classification[],COLUMNS($F:I)+3,FALSE),"Do not enter data")</f>
        <v>Customs and other import duties (1151E)</v>
      </c>
      <c r="F89" s="246" t="s">
        <v>1534</v>
      </c>
      <c r="G89" s="246" t="s">
        <v>1972</v>
      </c>
      <c r="H89" s="246" t="s">
        <v>2155</v>
      </c>
      <c r="I89" s="38" t="s">
        <v>1981</v>
      </c>
      <c r="J89" s="178">
        <v>19561.899999999998</v>
      </c>
      <c r="K89" s="38" t="s">
        <v>1199</v>
      </c>
      <c r="R89" s="224"/>
    </row>
    <row r="90" spans="2:20" x14ac:dyDescent="0.4">
      <c r="B90" s="185" t="str">
        <f>IFERROR(VLOOKUP(Government_revenues_table[[#This Row],[GFS Classification]],Table6_GFS_codes_classification[],COLUMNS($F:F)+3,FALSE),"Do not enter data")</f>
        <v>Taxes (11E)</v>
      </c>
      <c r="C90" s="185" t="str">
        <f>IFERROR(VLOOKUP(Government_revenues_table[[#This Row],[GFS Classification]],Table6_GFS_codes_classification[],COLUMNS($F:G)+3,FALSE),"Do not enter data")</f>
        <v>Taxes on international trade and transactions (115E)</v>
      </c>
      <c r="D90" s="185" t="str">
        <f>IFERROR(VLOOKUP(Government_revenues_table[[#This Row],[GFS Classification]],Table6_GFS_codes_classification[],COLUMNS($F:H)+3,FALSE),"Do not enter data")</f>
        <v>Customs and other import duties (1151E)</v>
      </c>
      <c r="E90" s="185" t="str">
        <f>IFERROR(VLOOKUP(Government_revenues_table[[#This Row],[GFS Classification]],Table6_GFS_codes_classification[],COLUMNS($F:I)+3,FALSE),"Do not enter data")</f>
        <v>Customs and other import duties (1151E)</v>
      </c>
      <c r="F90" s="246" t="s">
        <v>1534</v>
      </c>
      <c r="G90" s="246" t="s">
        <v>1973</v>
      </c>
      <c r="H90" s="246" t="s">
        <v>2155</v>
      </c>
      <c r="I90" s="38" t="s">
        <v>1981</v>
      </c>
      <c r="J90" s="178">
        <v>18012.629999999997</v>
      </c>
      <c r="K90" s="38" t="s">
        <v>1199</v>
      </c>
      <c r="R90" s="224"/>
    </row>
    <row r="91" spans="2:20" x14ac:dyDescent="0.4">
      <c r="B91" s="185" t="str">
        <f>IFERROR(VLOOKUP(Government_revenues_table[[#This Row],[GFS Classification]],Table6_GFS_codes_classification[],COLUMNS($F:F)+3,FALSE),"Do not enter data")</f>
        <v>Taxes (11E)</v>
      </c>
      <c r="C91" s="185" t="str">
        <f>IFERROR(VLOOKUP(Government_revenues_table[[#This Row],[GFS Classification]],Table6_GFS_codes_classification[],COLUMNS($F:G)+3,FALSE),"Do not enter data")</f>
        <v>Taxes on international trade and transactions (115E)</v>
      </c>
      <c r="D91" s="185" t="str">
        <f>IFERROR(VLOOKUP(Government_revenues_table[[#This Row],[GFS Classification]],Table6_GFS_codes_classification[],COLUMNS($F:H)+3,FALSE),"Do not enter data")</f>
        <v>Customs and other import duties (1151E)</v>
      </c>
      <c r="E91" s="185" t="str">
        <f>IFERROR(VLOOKUP(Government_revenues_table[[#This Row],[GFS Classification]],Table6_GFS_codes_classification[],COLUMNS($F:I)+3,FALSE),"Do not enter data")</f>
        <v>Customs and other import duties (1151E)</v>
      </c>
      <c r="F91" s="246" t="s">
        <v>1534</v>
      </c>
      <c r="G91" s="246" t="s">
        <v>988</v>
      </c>
      <c r="H91" s="246" t="s">
        <v>2155</v>
      </c>
      <c r="I91" s="38" t="s">
        <v>1981</v>
      </c>
      <c r="J91" s="178">
        <v>7444044.0599999996</v>
      </c>
      <c r="K91" s="38" t="s">
        <v>1199</v>
      </c>
      <c r="R91" s="224"/>
    </row>
    <row r="92" spans="2:20" x14ac:dyDescent="0.4">
      <c r="B92" s="182" t="str">
        <f>IFERROR(VLOOKUP(Government_revenues_table[[#This Row],[GFS Classification]],Table6_GFS_codes_classification[],COLUMNS($F:F)+3,FALSE),"Do not enter data")</f>
        <v>Taxes (11E)</v>
      </c>
      <c r="C92" s="182" t="str">
        <f>IFERROR(VLOOKUP(Government_revenues_table[[#This Row],[GFS Classification]],Table6_GFS_codes_classification[],COLUMNS($F:G)+3,FALSE),"Do not enter data")</f>
        <v>Taxes on international trade and transactions (115E)</v>
      </c>
      <c r="D92" s="182" t="str">
        <f>IFERROR(VLOOKUP(Government_revenues_table[[#This Row],[GFS Classification]],Table6_GFS_codes_classification[],COLUMNS($F:H)+3,FALSE),"Do not enter data")</f>
        <v>Taxes on exports (1152E)</v>
      </c>
      <c r="E92" s="182" t="str">
        <f>IFERROR(VLOOKUP(Government_revenues_table[[#This Row],[GFS Classification]],Table6_GFS_codes_classification[],COLUMNS($F:I)+3,FALSE),"Do not enter data")</f>
        <v>Taxes on exports (1152E)</v>
      </c>
      <c r="F92" s="246" t="s">
        <v>1536</v>
      </c>
      <c r="G92" s="38" t="s">
        <v>988</v>
      </c>
      <c r="H92" s="38" t="s">
        <v>2125</v>
      </c>
      <c r="I92" s="38" t="s">
        <v>1981</v>
      </c>
      <c r="J92" s="178">
        <v>300</v>
      </c>
      <c r="K92" s="38" t="s">
        <v>1199</v>
      </c>
    </row>
    <row r="93" spans="2:20" x14ac:dyDescent="0.4">
      <c r="B93" s="182" t="str">
        <f>IFERROR(VLOOKUP(Government_revenues_table[[#This Row],[GFS Classification]],Table6_GFS_codes_classification[],COLUMNS($F:F)+3,FALSE),"Do not enter data")</f>
        <v>Taxes (11E)</v>
      </c>
      <c r="C93" s="182" t="str">
        <f>IFERROR(VLOOKUP(Government_revenues_table[[#This Row],[GFS Classification]],Table6_GFS_codes_classification[],COLUMNS($F:G)+3,FALSE),"Do not enter data")</f>
        <v>Taxes on international trade and transactions (115E)</v>
      </c>
      <c r="D93" s="182" t="str">
        <f>IFERROR(VLOOKUP(Government_revenues_table[[#This Row],[GFS Classification]],Table6_GFS_codes_classification[],COLUMNS($F:H)+3,FALSE),"Do not enter data")</f>
        <v>Taxes on exports (1152E)</v>
      </c>
      <c r="E93" s="182" t="str">
        <f>IFERROR(VLOOKUP(Government_revenues_table[[#This Row],[GFS Classification]],Table6_GFS_codes_classification[],COLUMNS($F:I)+3,FALSE),"Do not enter data")</f>
        <v>Taxes on exports (1152E)</v>
      </c>
      <c r="F93" s="246" t="s">
        <v>1536</v>
      </c>
      <c r="G93" s="38" t="s">
        <v>1973</v>
      </c>
      <c r="H93" s="38" t="s">
        <v>2134</v>
      </c>
      <c r="I93" s="38" t="s">
        <v>1981</v>
      </c>
      <c r="J93" s="178">
        <v>777529.07</v>
      </c>
      <c r="K93" s="38" t="s">
        <v>1199</v>
      </c>
    </row>
    <row r="94" spans="2:20" x14ac:dyDescent="0.4">
      <c r="B94" s="182" t="str">
        <f>IFERROR(VLOOKUP(Government_revenues_table[[#This Row],[GFS Classification]],Table6_GFS_codes_classification[],COLUMNS($F:F)+3,FALSE),"Do not enter data")</f>
        <v>Taxes (11E)</v>
      </c>
      <c r="C94" s="182" t="str">
        <f>IFERROR(VLOOKUP(Government_revenues_table[[#This Row],[GFS Classification]],Table6_GFS_codes_classification[],COLUMNS($F:G)+3,FALSE),"Do not enter data")</f>
        <v>Taxes on international trade and transactions (115E)</v>
      </c>
      <c r="D94" s="182" t="str">
        <f>IFERROR(VLOOKUP(Government_revenues_table[[#This Row],[GFS Classification]],Table6_GFS_codes_classification[],COLUMNS($F:H)+3,FALSE),"Do not enter data")</f>
        <v>Taxes on exports (1152E)</v>
      </c>
      <c r="E94" s="182" t="str">
        <f>IFERROR(VLOOKUP(Government_revenues_table[[#This Row],[GFS Classification]],Table6_GFS_codes_classification[],COLUMNS($F:I)+3,FALSE),"Do not enter data")</f>
        <v>Taxes on exports (1152E)</v>
      </c>
      <c r="F94" s="246" t="s">
        <v>1536</v>
      </c>
      <c r="G94" s="38" t="s">
        <v>1972</v>
      </c>
      <c r="H94" s="38" t="s">
        <v>2153</v>
      </c>
      <c r="I94" s="38" t="s">
        <v>1981</v>
      </c>
      <c r="J94" s="178">
        <v>55719.35</v>
      </c>
      <c r="K94" s="38" t="s">
        <v>1199</v>
      </c>
      <c r="T94" s="186"/>
    </row>
    <row r="95" spans="2:20" x14ac:dyDescent="0.4">
      <c r="B95" s="182" t="str">
        <f>IFERROR(VLOOKUP(Government_revenues_table[[#This Row],[GFS Classification]],Table6_GFS_codes_classification[],COLUMNS($F:F)+3,FALSE),"Do not enter data")</f>
        <v>Taxes (11E)</v>
      </c>
      <c r="C95" s="182" t="str">
        <f>IFERROR(VLOOKUP(Government_revenues_table[[#This Row],[GFS Classification]],Table6_GFS_codes_classification[],COLUMNS($F:G)+3,FALSE),"Do not enter data")</f>
        <v>Taxes on international trade and transactions (115E)</v>
      </c>
      <c r="D95" s="182" t="str">
        <f>IFERROR(VLOOKUP(Government_revenues_table[[#This Row],[GFS Classification]],Table6_GFS_codes_classification[],COLUMNS($F:H)+3,FALSE),"Do not enter data")</f>
        <v>Taxes on exports (1152E)</v>
      </c>
      <c r="E95" s="182" t="str">
        <f>IFERROR(VLOOKUP(Government_revenues_table[[#This Row],[GFS Classification]],Table6_GFS_codes_classification[],COLUMNS($F:I)+3,FALSE),"Do not enter data")</f>
        <v>Taxes on exports (1152E)</v>
      </c>
      <c r="F95" s="246" t="s">
        <v>1536</v>
      </c>
      <c r="G95" s="38" t="s">
        <v>1973</v>
      </c>
      <c r="H95" s="38" t="s">
        <v>2153</v>
      </c>
      <c r="I95" s="38" t="s">
        <v>1981</v>
      </c>
      <c r="J95" s="178">
        <v>1149.93</v>
      </c>
      <c r="K95" s="38" t="s">
        <v>1199</v>
      </c>
      <c r="T95" s="224"/>
    </row>
    <row r="96" spans="2:20" x14ac:dyDescent="0.4">
      <c r="B96" s="182" t="str">
        <f>IFERROR(VLOOKUP(Government_revenues_table[[#This Row],[GFS Classification]],Table6_GFS_codes_classification[],COLUMNS($F:F)+3,FALSE),"Do not enter data")</f>
        <v>Taxes (11E)</v>
      </c>
      <c r="C96" s="182" t="str">
        <f>IFERROR(VLOOKUP(Government_revenues_table[[#This Row],[GFS Classification]],Table6_GFS_codes_classification[],COLUMNS($F:G)+3,FALSE),"Do not enter data")</f>
        <v>Taxes on international trade and transactions (115E)</v>
      </c>
      <c r="D96" s="182" t="str">
        <f>IFERROR(VLOOKUP(Government_revenues_table[[#This Row],[GFS Classification]],Table6_GFS_codes_classification[],COLUMNS($F:H)+3,FALSE),"Do not enter data")</f>
        <v>Taxes on exports (1152E)</v>
      </c>
      <c r="E96" s="182" t="str">
        <f>IFERROR(VLOOKUP(Government_revenues_table[[#This Row],[GFS Classification]],Table6_GFS_codes_classification[],COLUMNS($F:I)+3,FALSE),"Do not enter data")</f>
        <v>Taxes on exports (1152E)</v>
      </c>
      <c r="F96" s="246" t="s">
        <v>1536</v>
      </c>
      <c r="G96" s="38" t="s">
        <v>1973</v>
      </c>
      <c r="H96" s="38" t="s">
        <v>2172</v>
      </c>
      <c r="I96" s="38" t="s">
        <v>1981</v>
      </c>
      <c r="J96" s="178">
        <v>100</v>
      </c>
      <c r="K96" s="38" t="s">
        <v>1199</v>
      </c>
    </row>
    <row r="97" spans="2:20" x14ac:dyDescent="0.4">
      <c r="B97" s="182" t="str">
        <f>IFERROR(VLOOKUP(Government_revenues_table[[#This Row],[GFS Classification]],Table6_GFS_codes_classification[],COLUMNS($F:F)+3,FALSE),"Do not enter data")</f>
        <v>Taxes (11E)</v>
      </c>
      <c r="C97" s="182" t="str">
        <f>IFERROR(VLOOKUP(Government_revenues_table[[#This Row],[GFS Classification]],Table6_GFS_codes_classification[],COLUMNS($F:G)+3,FALSE),"Do not enter data")</f>
        <v>Other taxes payable by natural resource companies (116E)</v>
      </c>
      <c r="D97" s="182" t="str">
        <f>IFERROR(VLOOKUP(Government_revenues_table[[#This Row],[GFS Classification]],Table6_GFS_codes_classification[],COLUMNS($F:H)+3,FALSE),"Do not enter data")</f>
        <v>Other taxes payable by natural resource companies (116E)</v>
      </c>
      <c r="E97" s="182" t="str">
        <f>IFERROR(VLOOKUP(Government_revenues_table[[#This Row],[GFS Classification]],Table6_GFS_codes_classification[],COLUMNS($F:I)+3,FALSE),"Do not enter data")</f>
        <v>Other taxes payable by natural resource companies (116E)</v>
      </c>
      <c r="F97" s="246" t="s">
        <v>1478</v>
      </c>
      <c r="G97" s="38" t="s">
        <v>1972</v>
      </c>
      <c r="H97" s="38" t="s">
        <v>2095</v>
      </c>
      <c r="I97" s="38" t="s">
        <v>1981</v>
      </c>
      <c r="J97" s="178">
        <v>12233.41</v>
      </c>
      <c r="K97" s="38" t="s">
        <v>1199</v>
      </c>
      <c r="R97" s="186"/>
    </row>
    <row r="98" spans="2:20" x14ac:dyDescent="0.4">
      <c r="B98" s="182" t="str">
        <f>IFERROR(VLOOKUP(Government_revenues_table[[#This Row],[GFS Classification]],Table6_GFS_codes_classification[],COLUMNS($F:F)+3,FALSE),"Do not enter data")</f>
        <v>Taxes (11E)</v>
      </c>
      <c r="C98" s="182" t="str">
        <f>IFERROR(VLOOKUP(Government_revenues_table[[#This Row],[GFS Classification]],Table6_GFS_codes_classification[],COLUMNS($F:G)+3,FALSE),"Do not enter data")</f>
        <v>Other taxes payable by natural resource companies (116E)</v>
      </c>
      <c r="D98" s="182" t="str">
        <f>IFERROR(VLOOKUP(Government_revenues_table[[#This Row],[GFS Classification]],Table6_GFS_codes_classification[],COLUMNS($F:H)+3,FALSE),"Do not enter data")</f>
        <v>Other taxes payable by natural resource companies (116E)</v>
      </c>
      <c r="E98" s="182" t="str">
        <f>IFERROR(VLOOKUP(Government_revenues_table[[#This Row],[GFS Classification]],Table6_GFS_codes_classification[],COLUMNS($F:I)+3,FALSE),"Do not enter data")</f>
        <v>Other taxes payable by natural resource companies (116E)</v>
      </c>
      <c r="F98" s="246" t="s">
        <v>1478</v>
      </c>
      <c r="G98" s="38" t="s">
        <v>1973</v>
      </c>
      <c r="H98" s="38" t="s">
        <v>2095</v>
      </c>
      <c r="I98" s="38" t="s">
        <v>1981</v>
      </c>
      <c r="J98" s="178">
        <v>16718.739999999998</v>
      </c>
      <c r="K98" s="38" t="s">
        <v>1199</v>
      </c>
      <c r="R98" s="224"/>
      <c r="T98" s="186"/>
    </row>
    <row r="99" spans="2:20" x14ac:dyDescent="0.4">
      <c r="B99" s="182" t="str">
        <f>IFERROR(VLOOKUP(Government_revenues_table[[#This Row],[GFS Classification]],Table6_GFS_codes_classification[],COLUMNS($F:F)+3,FALSE),"Do not enter data")</f>
        <v>Taxes (11E)</v>
      </c>
      <c r="C99" s="182" t="str">
        <f>IFERROR(VLOOKUP(Government_revenues_table[[#This Row],[GFS Classification]],Table6_GFS_codes_classification[],COLUMNS($F:G)+3,FALSE),"Do not enter data")</f>
        <v>Other taxes payable by natural resource companies (116E)</v>
      </c>
      <c r="D99" s="182" t="str">
        <f>IFERROR(VLOOKUP(Government_revenues_table[[#This Row],[GFS Classification]],Table6_GFS_codes_classification[],COLUMNS($F:H)+3,FALSE),"Do not enter data")</f>
        <v>Other taxes payable by natural resource companies (116E)</v>
      </c>
      <c r="E99" s="182" t="str">
        <f>IFERROR(VLOOKUP(Government_revenues_table[[#This Row],[GFS Classification]],Table6_GFS_codes_classification[],COLUMNS($F:I)+3,FALSE),"Do not enter data")</f>
        <v>Other taxes payable by natural resource companies (116E)</v>
      </c>
      <c r="F99" s="246" t="s">
        <v>1478</v>
      </c>
      <c r="G99" s="38" t="s">
        <v>988</v>
      </c>
      <c r="H99" s="38" t="s">
        <v>2095</v>
      </c>
      <c r="I99" s="38" t="s">
        <v>1981</v>
      </c>
      <c r="J99" s="178">
        <v>168.88</v>
      </c>
      <c r="K99" s="38" t="s">
        <v>1199</v>
      </c>
      <c r="R99" s="224"/>
      <c r="T99" s="224"/>
    </row>
    <row r="100" spans="2:20" x14ac:dyDescent="0.4">
      <c r="B100" s="185" t="str">
        <f>IFERROR(VLOOKUP(Government_revenues_table[[#This Row],[GFS Classification]],Table6_GFS_codes_classification[],COLUMNS($F:F)+3,FALSE),"Do not enter data")</f>
        <v>Taxes (11E)</v>
      </c>
      <c r="C100" s="185" t="str">
        <f>IFERROR(VLOOKUP(Government_revenues_table[[#This Row],[GFS Classification]],Table6_GFS_codes_classification[],COLUMNS($F:G)+3,FALSE),"Do not enter data")</f>
        <v>Other taxes payable by natural resource companies (116E)</v>
      </c>
      <c r="D100" s="185" t="str">
        <f>IFERROR(VLOOKUP(Government_revenues_table[[#This Row],[GFS Classification]],Table6_GFS_codes_classification[],COLUMNS($F:H)+3,FALSE),"Do not enter data")</f>
        <v>Other taxes payable by natural resource companies (116E)</v>
      </c>
      <c r="E100" s="185" t="str">
        <f>IFERROR(VLOOKUP(Government_revenues_table[[#This Row],[GFS Classification]],Table6_GFS_codes_classification[],COLUMNS($F:I)+3,FALSE),"Do not enter data")</f>
        <v>Other taxes payable by natural resource companies (116E)</v>
      </c>
      <c r="F100" s="246" t="s">
        <v>1478</v>
      </c>
      <c r="G100" s="38" t="s">
        <v>1972</v>
      </c>
      <c r="H100" s="38" t="s">
        <v>2177</v>
      </c>
      <c r="I100" s="38" t="s">
        <v>1981</v>
      </c>
      <c r="J100" s="178">
        <v>3386.12</v>
      </c>
      <c r="K100" s="38" t="s">
        <v>1199</v>
      </c>
      <c r="R100" s="224"/>
      <c r="T100" s="186"/>
    </row>
    <row r="101" spans="2:20" x14ac:dyDescent="0.4">
      <c r="B101" s="182" t="str">
        <f>IFERROR(VLOOKUP(Government_revenues_table[[#This Row],[GFS Classification]],Table6_GFS_codes_classification[],COLUMNS($F:F)+3,FALSE),"Do not enter data")</f>
        <v>Taxes (11E)</v>
      </c>
      <c r="C101" s="182" t="str">
        <f>IFERROR(VLOOKUP(Government_revenues_table[[#This Row],[GFS Classification]],Table6_GFS_codes_classification[],COLUMNS($F:G)+3,FALSE),"Do not enter data")</f>
        <v>Other taxes payable by natural resource companies (116E)</v>
      </c>
      <c r="D101" s="182" t="str">
        <f>IFERROR(VLOOKUP(Government_revenues_table[[#This Row],[GFS Classification]],Table6_GFS_codes_classification[],COLUMNS($F:H)+3,FALSE),"Do not enter data")</f>
        <v>Other taxes payable by natural resource companies (116E)</v>
      </c>
      <c r="E101" s="182" t="str">
        <f>IFERROR(VLOOKUP(Government_revenues_table[[#This Row],[GFS Classification]],Table6_GFS_codes_classification[],COLUMNS($F:I)+3,FALSE),"Do not enter data")</f>
        <v>Other taxes payable by natural resource companies (116E)</v>
      </c>
      <c r="F101" s="246" t="s">
        <v>1478</v>
      </c>
      <c r="G101" s="38" t="s">
        <v>988</v>
      </c>
      <c r="H101" s="38" t="s">
        <v>2177</v>
      </c>
      <c r="I101" s="38" t="s">
        <v>1981</v>
      </c>
      <c r="J101" s="178">
        <v>48949.760000000002</v>
      </c>
      <c r="K101" s="38" t="s">
        <v>1199</v>
      </c>
      <c r="T101" s="186"/>
    </row>
    <row r="102" spans="2:20" x14ac:dyDescent="0.4">
      <c r="B102" s="182" t="str">
        <f>IFERROR(VLOOKUP(Government_revenues_table[[#This Row],[GFS Classification]],Table6_GFS_codes_classification[],COLUMNS($F:F)+3,FALSE),"Do not enter data")</f>
        <v>Taxes (11E)</v>
      </c>
      <c r="C102" s="182" t="str">
        <f>IFERROR(VLOOKUP(Government_revenues_table[[#This Row],[GFS Classification]],Table6_GFS_codes_classification[],COLUMNS($F:G)+3,FALSE),"Do not enter data")</f>
        <v>Other taxes payable by natural resource companies (116E)</v>
      </c>
      <c r="D102" s="182" t="str">
        <f>IFERROR(VLOOKUP(Government_revenues_table[[#This Row],[GFS Classification]],Table6_GFS_codes_classification[],COLUMNS($F:H)+3,FALSE),"Do not enter data")</f>
        <v>Other taxes payable by natural resource companies (116E)</v>
      </c>
      <c r="E102" s="182" t="str">
        <f>IFERROR(VLOOKUP(Government_revenues_table[[#This Row],[GFS Classification]],Table6_GFS_codes_classification[],COLUMNS($F:I)+3,FALSE),"Do not enter data")</f>
        <v>Other taxes payable by natural resource companies (116E)</v>
      </c>
      <c r="F102" s="246" t="s">
        <v>1478</v>
      </c>
      <c r="G102" s="38" t="s">
        <v>988</v>
      </c>
      <c r="H102" s="38" t="s">
        <v>2178</v>
      </c>
      <c r="I102" s="38" t="s">
        <v>1981</v>
      </c>
      <c r="J102" s="178">
        <v>1.5274599908550526</v>
      </c>
      <c r="K102" s="38" t="s">
        <v>1199</v>
      </c>
    </row>
    <row r="103" spans="2:20" x14ac:dyDescent="0.4">
      <c r="B103" s="182" t="str">
        <f>IFERROR(VLOOKUP(Government_revenues_table[[#This Row],[GFS Classification]],Table6_GFS_codes_classification[],COLUMNS($F:F)+3,FALSE),"Do not enter data")</f>
        <v>Taxes (11E)</v>
      </c>
      <c r="C103" s="182" t="str">
        <f>IFERROR(VLOOKUP(Government_revenues_table[[#This Row],[GFS Classification]],Table6_GFS_codes_classification[],COLUMNS($F:G)+3,FALSE),"Do not enter data")</f>
        <v>Other taxes payable by natural resource companies (116E)</v>
      </c>
      <c r="D103" s="182" t="str">
        <f>IFERROR(VLOOKUP(Government_revenues_table[[#This Row],[GFS Classification]],Table6_GFS_codes_classification[],COLUMNS($F:H)+3,FALSE),"Do not enter data")</f>
        <v>Other taxes payable by natural resource companies (116E)</v>
      </c>
      <c r="E103" s="182" t="str">
        <f>IFERROR(VLOOKUP(Government_revenues_table[[#This Row],[GFS Classification]],Table6_GFS_codes_classification[],COLUMNS($F:I)+3,FALSE),"Do not enter data")</f>
        <v>Other taxes payable by natural resource companies (116E)</v>
      </c>
      <c r="F103" s="246" t="s">
        <v>1478</v>
      </c>
      <c r="G103" s="38" t="s">
        <v>988</v>
      </c>
      <c r="H103" s="38" t="s">
        <v>2096</v>
      </c>
      <c r="I103" s="38" t="s">
        <v>1981</v>
      </c>
      <c r="J103" s="178">
        <v>19.28</v>
      </c>
      <c r="K103" s="38" t="s">
        <v>1199</v>
      </c>
      <c r="T103" s="224"/>
    </row>
    <row r="104" spans="2:20" x14ac:dyDescent="0.4">
      <c r="B104" s="185" t="str">
        <f>IFERROR(VLOOKUP(Government_revenues_table[[#This Row],[GFS Classification]],Table6_GFS_codes_classification[],COLUMNS($F:F)+3,FALSE),"Do not enter data")</f>
        <v>Taxes (11E)</v>
      </c>
      <c r="C104" s="185" t="str">
        <f>IFERROR(VLOOKUP(Government_revenues_table[[#This Row],[GFS Classification]],Table6_GFS_codes_classification[],COLUMNS($F:G)+3,FALSE),"Do not enter data")</f>
        <v>Other taxes payable by natural resource companies (116E)</v>
      </c>
      <c r="D104" s="185" t="str">
        <f>IFERROR(VLOOKUP(Government_revenues_table[[#This Row],[GFS Classification]],Table6_GFS_codes_classification[],COLUMNS($F:H)+3,FALSE),"Do not enter data")</f>
        <v>Other taxes payable by natural resource companies (116E)</v>
      </c>
      <c r="E104" s="185" t="str">
        <f>IFERROR(VLOOKUP(Government_revenues_table[[#This Row],[GFS Classification]],Table6_GFS_codes_classification[],COLUMNS($F:I)+3,FALSE),"Do not enter data")</f>
        <v>Other taxes payable by natural resource companies (116E)</v>
      </c>
      <c r="F104" s="246" t="s">
        <v>1478</v>
      </c>
      <c r="G104" s="246" t="s">
        <v>1972</v>
      </c>
      <c r="H104" s="246" t="s">
        <v>2101</v>
      </c>
      <c r="I104" s="38" t="s">
        <v>1981</v>
      </c>
      <c r="J104" s="178">
        <v>1250</v>
      </c>
      <c r="K104" s="38" t="s">
        <v>1199</v>
      </c>
      <c r="T104" s="224"/>
    </row>
    <row r="105" spans="2:20" x14ac:dyDescent="0.4">
      <c r="B105" s="185" t="str">
        <f>IFERROR(VLOOKUP(Government_revenues_table[[#This Row],[GFS Classification]],Table6_GFS_codes_classification[],COLUMNS($F:F)+3,FALSE),"Do not enter data")</f>
        <v>Taxes (11E)</v>
      </c>
      <c r="C105" s="185" t="str">
        <f>IFERROR(VLOOKUP(Government_revenues_table[[#This Row],[GFS Classification]],Table6_GFS_codes_classification[],COLUMNS($F:G)+3,FALSE),"Do not enter data")</f>
        <v>Other taxes payable by natural resource companies (116E)</v>
      </c>
      <c r="D105" s="185" t="str">
        <f>IFERROR(VLOOKUP(Government_revenues_table[[#This Row],[GFS Classification]],Table6_GFS_codes_classification[],COLUMNS($F:H)+3,FALSE),"Do not enter data")</f>
        <v>Other taxes payable by natural resource companies (116E)</v>
      </c>
      <c r="E105" s="185" t="str">
        <f>IFERROR(VLOOKUP(Government_revenues_table[[#This Row],[GFS Classification]],Table6_GFS_codes_classification[],COLUMNS($F:I)+3,FALSE),"Do not enter data")</f>
        <v>Other taxes payable by natural resource companies (116E)</v>
      </c>
      <c r="F105" s="246" t="s">
        <v>1478</v>
      </c>
      <c r="G105" s="246" t="s">
        <v>988</v>
      </c>
      <c r="H105" s="246" t="s">
        <v>2101</v>
      </c>
      <c r="I105" s="38" t="s">
        <v>1981</v>
      </c>
      <c r="J105" s="178">
        <v>26750</v>
      </c>
      <c r="K105" s="38" t="s">
        <v>1199</v>
      </c>
      <c r="T105" s="224"/>
    </row>
    <row r="106" spans="2:20" x14ac:dyDescent="0.4">
      <c r="B106" s="185" t="str">
        <f>IFERROR(VLOOKUP(Government_revenues_table[[#This Row],[GFS Classification]],Table6_GFS_codes_classification[],COLUMNS($F:F)+3,FALSE),"Do not enter data")</f>
        <v>Taxes (11E)</v>
      </c>
      <c r="C106" s="185" t="str">
        <f>IFERROR(VLOOKUP(Government_revenues_table[[#This Row],[GFS Classification]],Table6_GFS_codes_classification[],COLUMNS($F:G)+3,FALSE),"Do not enter data")</f>
        <v>Other taxes payable by natural resource companies (116E)</v>
      </c>
      <c r="D106" s="185" t="str">
        <f>IFERROR(VLOOKUP(Government_revenues_table[[#This Row],[GFS Classification]],Table6_GFS_codes_classification[],COLUMNS($F:H)+3,FALSE),"Do not enter data")</f>
        <v>Other taxes payable by natural resource companies (116E)</v>
      </c>
      <c r="E106" s="185" t="str">
        <f>IFERROR(VLOOKUP(Government_revenues_table[[#This Row],[GFS Classification]],Table6_GFS_codes_classification[],COLUMNS($F:I)+3,FALSE),"Do not enter data")</f>
        <v>Other taxes payable by natural resource companies (116E)</v>
      </c>
      <c r="F106" s="246" t="s">
        <v>1478</v>
      </c>
      <c r="G106" s="246" t="s">
        <v>1972</v>
      </c>
      <c r="H106" s="246" t="s">
        <v>2102</v>
      </c>
      <c r="I106" s="38" t="s">
        <v>1981</v>
      </c>
      <c r="J106" s="178">
        <v>14000</v>
      </c>
      <c r="K106" s="38" t="s">
        <v>1199</v>
      </c>
      <c r="T106" s="224"/>
    </row>
    <row r="107" spans="2:20" x14ac:dyDescent="0.4">
      <c r="B107" s="185" t="str">
        <f>IFERROR(VLOOKUP(Government_revenues_table[[#This Row],[GFS Classification]],Table6_GFS_codes_classification[],COLUMNS($F:F)+3,FALSE),"Do not enter data")</f>
        <v>Taxes (11E)</v>
      </c>
      <c r="C107" s="185" t="str">
        <f>IFERROR(VLOOKUP(Government_revenues_table[[#This Row],[GFS Classification]],Table6_GFS_codes_classification[],COLUMNS($F:G)+3,FALSE),"Do not enter data")</f>
        <v>Other taxes payable by natural resource companies (116E)</v>
      </c>
      <c r="D107" s="185" t="str">
        <f>IFERROR(VLOOKUP(Government_revenues_table[[#This Row],[GFS Classification]],Table6_GFS_codes_classification[],COLUMNS($F:H)+3,FALSE),"Do not enter data")</f>
        <v>Other taxes payable by natural resource companies (116E)</v>
      </c>
      <c r="E107" s="185" t="str">
        <f>IFERROR(VLOOKUP(Government_revenues_table[[#This Row],[GFS Classification]],Table6_GFS_codes_classification[],COLUMNS($F:I)+3,FALSE),"Do not enter data")</f>
        <v>Other taxes payable by natural resource companies (116E)</v>
      </c>
      <c r="F107" s="246" t="s">
        <v>1478</v>
      </c>
      <c r="G107" s="246" t="s">
        <v>1973</v>
      </c>
      <c r="H107" s="246" t="s">
        <v>2102</v>
      </c>
      <c r="I107" s="38" t="s">
        <v>1981</v>
      </c>
      <c r="J107" s="178">
        <v>2000</v>
      </c>
      <c r="K107" s="38" t="s">
        <v>1199</v>
      </c>
      <c r="T107" s="224"/>
    </row>
    <row r="108" spans="2:20" x14ac:dyDescent="0.4">
      <c r="B108" s="185" t="str">
        <f>IFERROR(VLOOKUP(Government_revenues_table[[#This Row],[GFS Classification]],Table6_GFS_codes_classification[],COLUMNS($F:F)+3,FALSE),"Do not enter data")</f>
        <v>Taxes (11E)</v>
      </c>
      <c r="C108" s="185" t="str">
        <f>IFERROR(VLOOKUP(Government_revenues_table[[#This Row],[GFS Classification]],Table6_GFS_codes_classification[],COLUMNS($F:G)+3,FALSE),"Do not enter data")</f>
        <v>Other taxes payable by natural resource companies (116E)</v>
      </c>
      <c r="D108" s="185" t="str">
        <f>IFERROR(VLOOKUP(Government_revenues_table[[#This Row],[GFS Classification]],Table6_GFS_codes_classification[],COLUMNS($F:H)+3,FALSE),"Do not enter data")</f>
        <v>Other taxes payable by natural resource companies (116E)</v>
      </c>
      <c r="E108" s="185" t="str">
        <f>IFERROR(VLOOKUP(Government_revenues_table[[#This Row],[GFS Classification]],Table6_GFS_codes_classification[],COLUMNS($F:I)+3,FALSE),"Do not enter data")</f>
        <v>Other taxes payable by natural resource companies (116E)</v>
      </c>
      <c r="F108" s="246" t="s">
        <v>1478</v>
      </c>
      <c r="G108" s="246" t="s">
        <v>988</v>
      </c>
      <c r="H108" s="246" t="s">
        <v>2102</v>
      </c>
      <c r="I108" s="38" t="s">
        <v>1981</v>
      </c>
      <c r="J108" s="178">
        <v>20600</v>
      </c>
      <c r="K108" s="38" t="s">
        <v>1199</v>
      </c>
      <c r="T108" s="224"/>
    </row>
    <row r="109" spans="2:20" x14ac:dyDescent="0.4">
      <c r="B109" s="185" t="str">
        <f>IFERROR(VLOOKUP(Government_revenues_table[[#This Row],[GFS Classification]],Table6_GFS_codes_classification[],COLUMNS($F:F)+3,FALSE),"Do not enter data")</f>
        <v>Taxes (11E)</v>
      </c>
      <c r="C109" s="185" t="str">
        <f>IFERROR(VLOOKUP(Government_revenues_table[[#This Row],[GFS Classification]],Table6_GFS_codes_classification[],COLUMNS($F:G)+3,FALSE),"Do not enter data")</f>
        <v>Other taxes payable by natural resource companies (116E)</v>
      </c>
      <c r="D109" s="185" t="str">
        <f>IFERROR(VLOOKUP(Government_revenues_table[[#This Row],[GFS Classification]],Table6_GFS_codes_classification[],COLUMNS($F:H)+3,FALSE),"Do not enter data")</f>
        <v>Other taxes payable by natural resource companies (116E)</v>
      </c>
      <c r="E109" s="185" t="str">
        <f>IFERROR(VLOOKUP(Government_revenues_table[[#This Row],[GFS Classification]],Table6_GFS_codes_classification[],COLUMNS($F:I)+3,FALSE),"Do not enter data")</f>
        <v>Other taxes payable by natural resource companies (116E)</v>
      </c>
      <c r="F109" s="246" t="s">
        <v>1478</v>
      </c>
      <c r="G109" s="246" t="s">
        <v>1972</v>
      </c>
      <c r="H109" s="246" t="s">
        <v>2103</v>
      </c>
      <c r="I109" s="38" t="s">
        <v>1981</v>
      </c>
      <c r="J109" s="178">
        <v>75</v>
      </c>
      <c r="K109" s="38" t="s">
        <v>1199</v>
      </c>
      <c r="T109" s="224"/>
    </row>
    <row r="110" spans="2:20" x14ac:dyDescent="0.4">
      <c r="B110" s="185" t="str">
        <f>IFERROR(VLOOKUP(Government_revenues_table[[#This Row],[GFS Classification]],Table6_GFS_codes_classification[],COLUMNS($F:F)+3,FALSE),"Do not enter data")</f>
        <v>Taxes (11E)</v>
      </c>
      <c r="C110" s="185" t="str">
        <f>IFERROR(VLOOKUP(Government_revenues_table[[#This Row],[GFS Classification]],Table6_GFS_codes_classification[],COLUMNS($F:G)+3,FALSE),"Do not enter data")</f>
        <v>Other taxes payable by natural resource companies (116E)</v>
      </c>
      <c r="D110" s="185" t="str">
        <f>IFERROR(VLOOKUP(Government_revenues_table[[#This Row],[GFS Classification]],Table6_GFS_codes_classification[],COLUMNS($F:H)+3,FALSE),"Do not enter data")</f>
        <v>Other taxes payable by natural resource companies (116E)</v>
      </c>
      <c r="E110" s="185" t="str">
        <f>IFERROR(VLOOKUP(Government_revenues_table[[#This Row],[GFS Classification]],Table6_GFS_codes_classification[],COLUMNS($F:I)+3,FALSE),"Do not enter data")</f>
        <v>Other taxes payable by natural resource companies (116E)</v>
      </c>
      <c r="F110" s="246" t="s">
        <v>1478</v>
      </c>
      <c r="G110" s="246" t="s">
        <v>1973</v>
      </c>
      <c r="H110" s="246" t="s">
        <v>2103</v>
      </c>
      <c r="I110" s="38" t="s">
        <v>1981</v>
      </c>
      <c r="J110" s="178">
        <v>100</v>
      </c>
      <c r="K110" s="38" t="s">
        <v>1199</v>
      </c>
      <c r="T110" s="224"/>
    </row>
    <row r="111" spans="2:20" x14ac:dyDescent="0.4">
      <c r="B111" s="185" t="str">
        <f>IFERROR(VLOOKUP(Government_revenues_table[[#This Row],[GFS Classification]],Table6_GFS_codes_classification[],COLUMNS($F:F)+3,FALSE),"Do not enter data")</f>
        <v>Taxes (11E)</v>
      </c>
      <c r="C111" s="185" t="str">
        <f>IFERROR(VLOOKUP(Government_revenues_table[[#This Row],[GFS Classification]],Table6_GFS_codes_classification[],COLUMNS($F:G)+3,FALSE),"Do not enter data")</f>
        <v>Other taxes payable by natural resource companies (116E)</v>
      </c>
      <c r="D111" s="185" t="str">
        <f>IFERROR(VLOOKUP(Government_revenues_table[[#This Row],[GFS Classification]],Table6_GFS_codes_classification[],COLUMNS($F:H)+3,FALSE),"Do not enter data")</f>
        <v>Other taxes payable by natural resource companies (116E)</v>
      </c>
      <c r="E111" s="185" t="str">
        <f>IFERROR(VLOOKUP(Government_revenues_table[[#This Row],[GFS Classification]],Table6_GFS_codes_classification[],COLUMNS($F:I)+3,FALSE),"Do not enter data")</f>
        <v>Other taxes payable by natural resource companies (116E)</v>
      </c>
      <c r="F111" s="246" t="s">
        <v>1478</v>
      </c>
      <c r="G111" s="246" t="s">
        <v>988</v>
      </c>
      <c r="H111" s="246" t="s">
        <v>2103</v>
      </c>
      <c r="I111" s="38" t="s">
        <v>1981</v>
      </c>
      <c r="J111" s="178">
        <v>350</v>
      </c>
      <c r="K111" s="38" t="s">
        <v>1199</v>
      </c>
      <c r="T111" s="224"/>
    </row>
    <row r="112" spans="2:20" x14ac:dyDescent="0.4">
      <c r="B112" s="185" t="str">
        <f>IFERROR(VLOOKUP(Government_revenues_table[[#This Row],[GFS Classification]],Table6_GFS_codes_classification[],COLUMNS($F:F)+3,FALSE),"Do not enter data")</f>
        <v>Taxes (11E)</v>
      </c>
      <c r="C112" s="185" t="str">
        <f>IFERROR(VLOOKUP(Government_revenues_table[[#This Row],[GFS Classification]],Table6_GFS_codes_classification[],COLUMNS($F:G)+3,FALSE),"Do not enter data")</f>
        <v>Other taxes payable by natural resource companies (116E)</v>
      </c>
      <c r="D112" s="185" t="str">
        <f>IFERROR(VLOOKUP(Government_revenues_table[[#This Row],[GFS Classification]],Table6_GFS_codes_classification[],COLUMNS($F:H)+3,FALSE),"Do not enter data")</f>
        <v>Other taxes payable by natural resource companies (116E)</v>
      </c>
      <c r="E112" s="185" t="str">
        <f>IFERROR(VLOOKUP(Government_revenues_table[[#This Row],[GFS Classification]],Table6_GFS_codes_classification[],COLUMNS($F:I)+3,FALSE),"Do not enter data")</f>
        <v>Other taxes payable by natural resource companies (116E)</v>
      </c>
      <c r="F112" s="246" t="s">
        <v>1478</v>
      </c>
      <c r="G112" s="246" t="s">
        <v>988</v>
      </c>
      <c r="H112" s="246" t="s">
        <v>2104</v>
      </c>
      <c r="I112" s="38" t="s">
        <v>1981</v>
      </c>
      <c r="J112" s="178">
        <v>1800</v>
      </c>
      <c r="K112" s="38" t="s">
        <v>1199</v>
      </c>
      <c r="T112" s="224"/>
    </row>
    <row r="113" spans="2:20" x14ac:dyDescent="0.4">
      <c r="B113" s="185" t="str">
        <f>IFERROR(VLOOKUP(Government_revenues_table[[#This Row],[GFS Classification]],Table6_GFS_codes_classification[],COLUMNS($F:F)+3,FALSE),"Do not enter data")</f>
        <v>Taxes (11E)</v>
      </c>
      <c r="C113" s="185" t="str">
        <f>IFERROR(VLOOKUP(Government_revenues_table[[#This Row],[GFS Classification]],Table6_GFS_codes_classification[],COLUMNS($F:G)+3,FALSE),"Do not enter data")</f>
        <v>Other taxes payable by natural resource companies (116E)</v>
      </c>
      <c r="D113" s="185" t="str">
        <f>IFERROR(VLOOKUP(Government_revenues_table[[#This Row],[GFS Classification]],Table6_GFS_codes_classification[],COLUMNS($F:H)+3,FALSE),"Do not enter data")</f>
        <v>Other taxes payable by natural resource companies (116E)</v>
      </c>
      <c r="E113" s="185" t="str">
        <f>IFERROR(VLOOKUP(Government_revenues_table[[#This Row],[GFS Classification]],Table6_GFS_codes_classification[],COLUMNS($F:I)+3,FALSE),"Do not enter data")</f>
        <v>Other taxes payable by natural resource companies (116E)</v>
      </c>
      <c r="F113" s="246" t="s">
        <v>1478</v>
      </c>
      <c r="G113" s="246" t="s">
        <v>1972</v>
      </c>
      <c r="H113" s="246" t="s">
        <v>2105</v>
      </c>
      <c r="I113" s="38" t="s">
        <v>1981</v>
      </c>
      <c r="J113" s="178">
        <v>11300</v>
      </c>
      <c r="K113" s="38" t="s">
        <v>1199</v>
      </c>
      <c r="T113" s="224"/>
    </row>
    <row r="114" spans="2:20" x14ac:dyDescent="0.4">
      <c r="B114" s="185" t="str">
        <f>IFERROR(VLOOKUP(Government_revenues_table[[#This Row],[GFS Classification]],Table6_GFS_codes_classification[],COLUMNS($F:F)+3,FALSE),"Do not enter data")</f>
        <v>Taxes (11E)</v>
      </c>
      <c r="C114" s="185" t="str">
        <f>IFERROR(VLOOKUP(Government_revenues_table[[#This Row],[GFS Classification]],Table6_GFS_codes_classification[],COLUMNS($F:G)+3,FALSE),"Do not enter data")</f>
        <v>Other taxes payable by natural resource companies (116E)</v>
      </c>
      <c r="D114" s="185" t="str">
        <f>IFERROR(VLOOKUP(Government_revenues_table[[#This Row],[GFS Classification]],Table6_GFS_codes_classification[],COLUMNS($F:H)+3,FALSE),"Do not enter data")</f>
        <v>Other taxes payable by natural resource companies (116E)</v>
      </c>
      <c r="E114" s="185" t="str">
        <f>IFERROR(VLOOKUP(Government_revenues_table[[#This Row],[GFS Classification]],Table6_GFS_codes_classification[],COLUMNS($F:I)+3,FALSE),"Do not enter data")</f>
        <v>Other taxes payable by natural resource companies (116E)</v>
      </c>
      <c r="F114" s="246" t="s">
        <v>1478</v>
      </c>
      <c r="G114" s="246" t="s">
        <v>988</v>
      </c>
      <c r="H114" s="246" t="s">
        <v>2105</v>
      </c>
      <c r="I114" s="38" t="s">
        <v>1981</v>
      </c>
      <c r="J114" s="178">
        <v>13750</v>
      </c>
      <c r="K114" s="38" t="s">
        <v>1199</v>
      </c>
      <c r="T114" s="224"/>
    </row>
    <row r="115" spans="2:20" x14ac:dyDescent="0.4">
      <c r="B115" s="185" t="str">
        <f>IFERROR(VLOOKUP(Government_revenues_table[[#This Row],[GFS Classification]],Table6_GFS_codes_classification[],COLUMNS($F:F)+3,FALSE),"Do not enter data")</f>
        <v>Taxes (11E)</v>
      </c>
      <c r="C115" s="185" t="str">
        <f>IFERROR(VLOOKUP(Government_revenues_table[[#This Row],[GFS Classification]],Table6_GFS_codes_classification[],COLUMNS($F:G)+3,FALSE),"Do not enter data")</f>
        <v>Other taxes payable by natural resource companies (116E)</v>
      </c>
      <c r="D115" s="185" t="str">
        <f>IFERROR(VLOOKUP(Government_revenues_table[[#This Row],[GFS Classification]],Table6_GFS_codes_classification[],COLUMNS($F:H)+3,FALSE),"Do not enter data")</f>
        <v>Other taxes payable by natural resource companies (116E)</v>
      </c>
      <c r="E115" s="185" t="str">
        <f>IFERROR(VLOOKUP(Government_revenues_table[[#This Row],[GFS Classification]],Table6_GFS_codes_classification[],COLUMNS($F:I)+3,FALSE),"Do not enter data")</f>
        <v>Other taxes payable by natural resource companies (116E)</v>
      </c>
      <c r="F115" s="246" t="s">
        <v>1478</v>
      </c>
      <c r="G115" s="246" t="s">
        <v>1972</v>
      </c>
      <c r="H115" s="246" t="s">
        <v>2106</v>
      </c>
      <c r="I115" s="38" t="s">
        <v>1981</v>
      </c>
      <c r="J115" s="178">
        <v>555</v>
      </c>
      <c r="K115" s="38" t="s">
        <v>1199</v>
      </c>
      <c r="T115" s="224"/>
    </row>
    <row r="116" spans="2:20" x14ac:dyDescent="0.4">
      <c r="B116" s="185" t="str">
        <f>IFERROR(VLOOKUP(Government_revenues_table[[#This Row],[GFS Classification]],Table6_GFS_codes_classification[],COLUMNS($F:F)+3,FALSE),"Do not enter data")</f>
        <v>Taxes (11E)</v>
      </c>
      <c r="C116" s="185" t="str">
        <f>IFERROR(VLOOKUP(Government_revenues_table[[#This Row],[GFS Classification]],Table6_GFS_codes_classification[],COLUMNS($F:G)+3,FALSE),"Do not enter data")</f>
        <v>Other taxes payable by natural resource companies (116E)</v>
      </c>
      <c r="D116" s="185" t="str">
        <f>IFERROR(VLOOKUP(Government_revenues_table[[#This Row],[GFS Classification]],Table6_GFS_codes_classification[],COLUMNS($F:H)+3,FALSE),"Do not enter data")</f>
        <v>Other taxes payable by natural resource companies (116E)</v>
      </c>
      <c r="E116" s="185" t="str">
        <f>IFERROR(VLOOKUP(Government_revenues_table[[#This Row],[GFS Classification]],Table6_GFS_codes_classification[],COLUMNS($F:I)+3,FALSE),"Do not enter data")</f>
        <v>Other taxes payable by natural resource companies (116E)</v>
      </c>
      <c r="F116" s="246" t="s">
        <v>1478</v>
      </c>
      <c r="G116" s="246" t="s">
        <v>1973</v>
      </c>
      <c r="H116" s="246" t="s">
        <v>2106</v>
      </c>
      <c r="I116" s="38" t="s">
        <v>1981</v>
      </c>
      <c r="J116" s="178">
        <v>380</v>
      </c>
      <c r="K116" s="38" t="s">
        <v>1199</v>
      </c>
      <c r="T116" s="224"/>
    </row>
    <row r="117" spans="2:20" x14ac:dyDescent="0.4">
      <c r="B117" s="185" t="str">
        <f>IFERROR(VLOOKUP(Government_revenues_table[[#This Row],[GFS Classification]],Table6_GFS_codes_classification[],COLUMNS($F:F)+3,FALSE),"Do not enter data")</f>
        <v>Taxes (11E)</v>
      </c>
      <c r="C117" s="185" t="str">
        <f>IFERROR(VLOOKUP(Government_revenues_table[[#This Row],[GFS Classification]],Table6_GFS_codes_classification[],COLUMNS($F:G)+3,FALSE),"Do not enter data")</f>
        <v>Other taxes payable by natural resource companies (116E)</v>
      </c>
      <c r="D117" s="185" t="str">
        <f>IFERROR(VLOOKUP(Government_revenues_table[[#This Row],[GFS Classification]],Table6_GFS_codes_classification[],COLUMNS($F:H)+3,FALSE),"Do not enter data")</f>
        <v>Other taxes payable by natural resource companies (116E)</v>
      </c>
      <c r="E117" s="185" t="str">
        <f>IFERROR(VLOOKUP(Government_revenues_table[[#This Row],[GFS Classification]],Table6_GFS_codes_classification[],COLUMNS($F:I)+3,FALSE),"Do not enter data")</f>
        <v>Other taxes payable by natural resource companies (116E)</v>
      </c>
      <c r="F117" s="246" t="s">
        <v>1478</v>
      </c>
      <c r="G117" s="246" t="s">
        <v>988</v>
      </c>
      <c r="H117" s="246" t="s">
        <v>2106</v>
      </c>
      <c r="I117" s="38" t="s">
        <v>1981</v>
      </c>
      <c r="J117" s="178">
        <v>1395</v>
      </c>
      <c r="K117" s="38" t="s">
        <v>1199</v>
      </c>
      <c r="T117" s="224"/>
    </row>
    <row r="118" spans="2:20" x14ac:dyDescent="0.4">
      <c r="B118" s="185" t="str">
        <f>IFERROR(VLOOKUP(Government_revenues_table[[#This Row],[GFS Classification]],Table6_GFS_codes_classification[],COLUMNS($F:F)+3,FALSE),"Do not enter data")</f>
        <v>Taxes (11E)</v>
      </c>
      <c r="C118" s="185" t="str">
        <f>IFERROR(VLOOKUP(Government_revenues_table[[#This Row],[GFS Classification]],Table6_GFS_codes_classification[],COLUMNS($F:G)+3,FALSE),"Do not enter data")</f>
        <v>Other taxes payable by natural resource companies (116E)</v>
      </c>
      <c r="D118" s="185" t="str">
        <f>IFERROR(VLOOKUP(Government_revenues_table[[#This Row],[GFS Classification]],Table6_GFS_codes_classification[],COLUMNS($F:H)+3,FALSE),"Do not enter data")</f>
        <v>Other taxes payable by natural resource companies (116E)</v>
      </c>
      <c r="E118" s="185" t="str">
        <f>IFERROR(VLOOKUP(Government_revenues_table[[#This Row],[GFS Classification]],Table6_GFS_codes_classification[],COLUMNS($F:I)+3,FALSE),"Do not enter data")</f>
        <v>Other taxes payable by natural resource companies (116E)</v>
      </c>
      <c r="F118" s="246" t="s">
        <v>1478</v>
      </c>
      <c r="G118" s="246" t="s">
        <v>1973</v>
      </c>
      <c r="H118" s="246" t="s">
        <v>2107</v>
      </c>
      <c r="I118" s="38" t="s">
        <v>1981</v>
      </c>
      <c r="J118" s="178">
        <v>400</v>
      </c>
      <c r="K118" s="38" t="s">
        <v>1199</v>
      </c>
      <c r="T118" s="224"/>
    </row>
    <row r="119" spans="2:20" x14ac:dyDescent="0.4">
      <c r="B119" s="185" t="str">
        <f>IFERROR(VLOOKUP(Government_revenues_table[[#This Row],[GFS Classification]],Table6_GFS_codes_classification[],COLUMNS($F:F)+3,FALSE),"Do not enter data")</f>
        <v>Taxes (11E)</v>
      </c>
      <c r="C119" s="185" t="str">
        <f>IFERROR(VLOOKUP(Government_revenues_table[[#This Row],[GFS Classification]],Table6_GFS_codes_classification[],COLUMNS($F:G)+3,FALSE),"Do not enter data")</f>
        <v>Other taxes payable by natural resource companies (116E)</v>
      </c>
      <c r="D119" s="185" t="str">
        <f>IFERROR(VLOOKUP(Government_revenues_table[[#This Row],[GFS Classification]],Table6_GFS_codes_classification[],COLUMNS($F:H)+3,FALSE),"Do not enter data")</f>
        <v>Other taxes payable by natural resource companies (116E)</v>
      </c>
      <c r="E119" s="185" t="str">
        <f>IFERROR(VLOOKUP(Government_revenues_table[[#This Row],[GFS Classification]],Table6_GFS_codes_classification[],COLUMNS($F:I)+3,FALSE),"Do not enter data")</f>
        <v>Other taxes payable by natural resource companies (116E)</v>
      </c>
      <c r="F119" s="246" t="s">
        <v>1478</v>
      </c>
      <c r="G119" s="246" t="s">
        <v>988</v>
      </c>
      <c r="H119" s="246" t="s">
        <v>2107</v>
      </c>
      <c r="I119" s="38" t="s">
        <v>1981</v>
      </c>
      <c r="J119" s="178">
        <v>650</v>
      </c>
      <c r="K119" s="38" t="s">
        <v>1199</v>
      </c>
      <c r="T119" s="224"/>
    </row>
    <row r="120" spans="2:20" x14ac:dyDescent="0.4">
      <c r="B120" s="185" t="str">
        <f>IFERROR(VLOOKUP(Government_revenues_table[[#This Row],[GFS Classification]],Table6_GFS_codes_classification[],COLUMNS($F:F)+3,FALSE),"Do not enter data")</f>
        <v>Taxes (11E)</v>
      </c>
      <c r="C120" s="185" t="str">
        <f>IFERROR(VLOOKUP(Government_revenues_table[[#This Row],[GFS Classification]],Table6_GFS_codes_classification[],COLUMNS($F:G)+3,FALSE),"Do not enter data")</f>
        <v>Other taxes payable by natural resource companies (116E)</v>
      </c>
      <c r="D120" s="185" t="str">
        <f>IFERROR(VLOOKUP(Government_revenues_table[[#This Row],[GFS Classification]],Table6_GFS_codes_classification[],COLUMNS($F:H)+3,FALSE),"Do not enter data")</f>
        <v>Other taxes payable by natural resource companies (116E)</v>
      </c>
      <c r="E120" s="185" t="str">
        <f>IFERROR(VLOOKUP(Government_revenues_table[[#This Row],[GFS Classification]],Table6_GFS_codes_classification[],COLUMNS($F:I)+3,FALSE),"Do not enter data")</f>
        <v>Other taxes payable by natural resource companies (116E)</v>
      </c>
      <c r="F120" s="246" t="s">
        <v>1478</v>
      </c>
      <c r="G120" s="246" t="s">
        <v>1972</v>
      </c>
      <c r="H120" s="246" t="s">
        <v>2108</v>
      </c>
      <c r="I120" s="38" t="s">
        <v>1981</v>
      </c>
      <c r="J120" s="178">
        <v>15700</v>
      </c>
      <c r="K120" s="38" t="s">
        <v>1199</v>
      </c>
      <c r="T120" s="224"/>
    </row>
    <row r="121" spans="2:20" x14ac:dyDescent="0.4">
      <c r="B121" s="185" t="str">
        <f>IFERROR(VLOOKUP(Government_revenues_table[[#This Row],[GFS Classification]],Table6_GFS_codes_classification[],COLUMNS($F:F)+3,FALSE),"Do not enter data")</f>
        <v>Taxes (11E)</v>
      </c>
      <c r="C121" s="185" t="str">
        <f>IFERROR(VLOOKUP(Government_revenues_table[[#This Row],[GFS Classification]],Table6_GFS_codes_classification[],COLUMNS($F:G)+3,FALSE),"Do not enter data")</f>
        <v>Other taxes payable by natural resource companies (116E)</v>
      </c>
      <c r="D121" s="185" t="str">
        <f>IFERROR(VLOOKUP(Government_revenues_table[[#This Row],[GFS Classification]],Table6_GFS_codes_classification[],COLUMNS($F:H)+3,FALSE),"Do not enter data")</f>
        <v>Other taxes payable by natural resource companies (116E)</v>
      </c>
      <c r="E121" s="185" t="str">
        <f>IFERROR(VLOOKUP(Government_revenues_table[[#This Row],[GFS Classification]],Table6_GFS_codes_classification[],COLUMNS($F:I)+3,FALSE),"Do not enter data")</f>
        <v>Other taxes payable by natural resource companies (116E)</v>
      </c>
      <c r="F121" s="246" t="s">
        <v>1478</v>
      </c>
      <c r="G121" s="246" t="s">
        <v>1973</v>
      </c>
      <c r="H121" s="246" t="s">
        <v>2108</v>
      </c>
      <c r="I121" s="38" t="s">
        <v>1981</v>
      </c>
      <c r="J121" s="178">
        <v>750</v>
      </c>
      <c r="K121" s="38" t="s">
        <v>1199</v>
      </c>
      <c r="T121" s="224"/>
    </row>
    <row r="122" spans="2:20" x14ac:dyDescent="0.4">
      <c r="B122" s="185" t="str">
        <f>IFERROR(VLOOKUP(Government_revenues_table[[#This Row],[GFS Classification]],Table6_GFS_codes_classification[],COLUMNS($F:F)+3,FALSE),"Do not enter data")</f>
        <v>Taxes (11E)</v>
      </c>
      <c r="C122" s="185" t="str">
        <f>IFERROR(VLOOKUP(Government_revenues_table[[#This Row],[GFS Classification]],Table6_GFS_codes_classification[],COLUMNS($F:G)+3,FALSE),"Do not enter data")</f>
        <v>Other taxes payable by natural resource companies (116E)</v>
      </c>
      <c r="D122" s="185" t="str">
        <f>IFERROR(VLOOKUP(Government_revenues_table[[#This Row],[GFS Classification]],Table6_GFS_codes_classification[],COLUMNS($F:H)+3,FALSE),"Do not enter data")</f>
        <v>Other taxes payable by natural resource companies (116E)</v>
      </c>
      <c r="E122" s="185" t="str">
        <f>IFERROR(VLOOKUP(Government_revenues_table[[#This Row],[GFS Classification]],Table6_GFS_codes_classification[],COLUMNS($F:I)+3,FALSE),"Do not enter data")</f>
        <v>Other taxes payable by natural resource companies (116E)</v>
      </c>
      <c r="F122" s="246" t="s">
        <v>1478</v>
      </c>
      <c r="G122" s="246" t="s">
        <v>988</v>
      </c>
      <c r="H122" s="246" t="s">
        <v>2108</v>
      </c>
      <c r="I122" s="38" t="s">
        <v>1981</v>
      </c>
      <c r="J122" s="178">
        <v>10000</v>
      </c>
      <c r="K122" s="38" t="s">
        <v>1199</v>
      </c>
      <c r="T122" s="224"/>
    </row>
    <row r="123" spans="2:20" x14ac:dyDescent="0.4">
      <c r="B123" s="185" t="str">
        <f>IFERROR(VLOOKUP(Government_revenues_table[[#This Row],[GFS Classification]],Table6_GFS_codes_classification[],COLUMNS($F:F)+3,FALSE),"Do not enter data")</f>
        <v>Taxes (11E)</v>
      </c>
      <c r="C123" s="185" t="str">
        <f>IFERROR(VLOOKUP(Government_revenues_table[[#This Row],[GFS Classification]],Table6_GFS_codes_classification[],COLUMNS($F:G)+3,FALSE),"Do not enter data")</f>
        <v>Other taxes payable by natural resource companies (116E)</v>
      </c>
      <c r="D123" s="185" t="str">
        <f>IFERROR(VLOOKUP(Government_revenues_table[[#This Row],[GFS Classification]],Table6_GFS_codes_classification[],COLUMNS($F:H)+3,FALSE),"Do not enter data")</f>
        <v>Other taxes payable by natural resource companies (116E)</v>
      </c>
      <c r="E123" s="185" t="str">
        <f>IFERROR(VLOOKUP(Government_revenues_table[[#This Row],[GFS Classification]],Table6_GFS_codes_classification[],COLUMNS($F:I)+3,FALSE),"Do not enter data")</f>
        <v>Other taxes payable by natural resource companies (116E)</v>
      </c>
      <c r="F123" s="246" t="s">
        <v>1478</v>
      </c>
      <c r="G123" s="246" t="s">
        <v>1972</v>
      </c>
      <c r="H123" s="246" t="s">
        <v>2109</v>
      </c>
      <c r="I123" s="38" t="s">
        <v>1981</v>
      </c>
      <c r="J123" s="178">
        <v>300</v>
      </c>
      <c r="K123" s="38" t="s">
        <v>1199</v>
      </c>
      <c r="T123" s="224"/>
    </row>
    <row r="124" spans="2:20" x14ac:dyDescent="0.4">
      <c r="B124" s="185" t="str">
        <f>IFERROR(VLOOKUP(Government_revenues_table[[#This Row],[GFS Classification]],Table6_GFS_codes_classification[],COLUMNS($F:F)+3,FALSE),"Do not enter data")</f>
        <v>Taxes (11E)</v>
      </c>
      <c r="C124" s="185" t="str">
        <f>IFERROR(VLOOKUP(Government_revenues_table[[#This Row],[GFS Classification]],Table6_GFS_codes_classification[],COLUMNS($F:G)+3,FALSE),"Do not enter data")</f>
        <v>Other taxes payable by natural resource companies (116E)</v>
      </c>
      <c r="D124" s="185" t="str">
        <f>IFERROR(VLOOKUP(Government_revenues_table[[#This Row],[GFS Classification]],Table6_GFS_codes_classification[],COLUMNS($F:H)+3,FALSE),"Do not enter data")</f>
        <v>Other taxes payable by natural resource companies (116E)</v>
      </c>
      <c r="E124" s="185" t="str">
        <f>IFERROR(VLOOKUP(Government_revenues_table[[#This Row],[GFS Classification]],Table6_GFS_codes_classification[],COLUMNS($F:I)+3,FALSE),"Do not enter data")</f>
        <v>Other taxes payable by natural resource companies (116E)</v>
      </c>
      <c r="F124" s="246" t="s">
        <v>1478</v>
      </c>
      <c r="G124" s="246" t="s">
        <v>988</v>
      </c>
      <c r="H124" s="246" t="s">
        <v>2109</v>
      </c>
      <c r="I124" s="38" t="s">
        <v>1981</v>
      </c>
      <c r="J124" s="178">
        <v>18500</v>
      </c>
      <c r="K124" s="38" t="s">
        <v>1199</v>
      </c>
      <c r="T124" s="224"/>
    </row>
    <row r="125" spans="2:20" x14ac:dyDescent="0.4">
      <c r="B125" s="185" t="str">
        <f>IFERROR(VLOOKUP(Government_revenues_table[[#This Row],[GFS Classification]],Table6_GFS_codes_classification[],COLUMNS($F:F)+3,FALSE),"Do not enter data")</f>
        <v>Taxes (11E)</v>
      </c>
      <c r="C125" s="185" t="str">
        <f>IFERROR(VLOOKUP(Government_revenues_table[[#This Row],[GFS Classification]],Table6_GFS_codes_classification[],COLUMNS($F:G)+3,FALSE),"Do not enter data")</f>
        <v>Other taxes payable by natural resource companies (116E)</v>
      </c>
      <c r="D125" s="185" t="str">
        <f>IFERROR(VLOOKUP(Government_revenues_table[[#This Row],[GFS Classification]],Table6_GFS_codes_classification[],COLUMNS($F:H)+3,FALSE),"Do not enter data")</f>
        <v>Other taxes payable by natural resource companies (116E)</v>
      </c>
      <c r="E125" s="185" t="str">
        <f>IFERROR(VLOOKUP(Government_revenues_table[[#This Row],[GFS Classification]],Table6_GFS_codes_classification[],COLUMNS($F:I)+3,FALSE),"Do not enter data")</f>
        <v>Other taxes payable by natural resource companies (116E)</v>
      </c>
      <c r="F125" s="246" t="s">
        <v>1478</v>
      </c>
      <c r="G125" s="246" t="s">
        <v>1972</v>
      </c>
      <c r="H125" s="246" t="s">
        <v>2110</v>
      </c>
      <c r="I125" s="38" t="s">
        <v>1981</v>
      </c>
      <c r="J125" s="178">
        <v>31300</v>
      </c>
      <c r="K125" s="38" t="s">
        <v>1199</v>
      </c>
      <c r="T125" s="224"/>
    </row>
    <row r="126" spans="2:20" x14ac:dyDescent="0.4">
      <c r="B126" s="185" t="str">
        <f>IFERROR(VLOOKUP(Government_revenues_table[[#This Row],[GFS Classification]],Table6_GFS_codes_classification[],COLUMNS($F:F)+3,FALSE),"Do not enter data")</f>
        <v>Taxes (11E)</v>
      </c>
      <c r="C126" s="185" t="str">
        <f>IFERROR(VLOOKUP(Government_revenues_table[[#This Row],[GFS Classification]],Table6_GFS_codes_classification[],COLUMNS($F:G)+3,FALSE),"Do not enter data")</f>
        <v>Other taxes payable by natural resource companies (116E)</v>
      </c>
      <c r="D126" s="185" t="str">
        <f>IFERROR(VLOOKUP(Government_revenues_table[[#This Row],[GFS Classification]],Table6_GFS_codes_classification[],COLUMNS($F:H)+3,FALSE),"Do not enter data")</f>
        <v>Other taxes payable by natural resource companies (116E)</v>
      </c>
      <c r="E126" s="185" t="str">
        <f>IFERROR(VLOOKUP(Government_revenues_table[[#This Row],[GFS Classification]],Table6_GFS_codes_classification[],COLUMNS($F:I)+3,FALSE),"Do not enter data")</f>
        <v>Other taxes payable by natural resource companies (116E)</v>
      </c>
      <c r="F126" s="246" t="s">
        <v>1478</v>
      </c>
      <c r="G126" s="246" t="s">
        <v>1973</v>
      </c>
      <c r="H126" s="246" t="s">
        <v>2110</v>
      </c>
      <c r="I126" s="38" t="s">
        <v>1981</v>
      </c>
      <c r="J126" s="178">
        <v>13500</v>
      </c>
      <c r="K126" s="38" t="s">
        <v>1199</v>
      </c>
      <c r="T126" s="224"/>
    </row>
    <row r="127" spans="2:20" x14ac:dyDescent="0.4">
      <c r="B127" s="185" t="str">
        <f>IFERROR(VLOOKUP(Government_revenues_table[[#This Row],[GFS Classification]],Table6_GFS_codes_classification[],COLUMNS($F:F)+3,FALSE),"Do not enter data")</f>
        <v>Taxes (11E)</v>
      </c>
      <c r="C127" s="185" t="str">
        <f>IFERROR(VLOOKUP(Government_revenues_table[[#This Row],[GFS Classification]],Table6_GFS_codes_classification[],COLUMNS($F:G)+3,FALSE),"Do not enter data")</f>
        <v>Other taxes payable by natural resource companies (116E)</v>
      </c>
      <c r="D127" s="185" t="str">
        <f>IFERROR(VLOOKUP(Government_revenues_table[[#This Row],[GFS Classification]],Table6_GFS_codes_classification[],COLUMNS($F:H)+3,FALSE),"Do not enter data")</f>
        <v>Other taxes payable by natural resource companies (116E)</v>
      </c>
      <c r="E127" s="185" t="str">
        <f>IFERROR(VLOOKUP(Government_revenues_table[[#This Row],[GFS Classification]],Table6_GFS_codes_classification[],COLUMNS($F:I)+3,FALSE),"Do not enter data")</f>
        <v>Other taxes payable by natural resource companies (116E)</v>
      </c>
      <c r="F127" s="246" t="s">
        <v>1478</v>
      </c>
      <c r="G127" s="246" t="s">
        <v>988</v>
      </c>
      <c r="H127" s="246" t="s">
        <v>2110</v>
      </c>
      <c r="I127" s="38" t="s">
        <v>1981</v>
      </c>
      <c r="J127" s="178">
        <v>500950</v>
      </c>
      <c r="K127" s="38" t="s">
        <v>1199</v>
      </c>
      <c r="T127" s="224"/>
    </row>
    <row r="128" spans="2:20" x14ac:dyDescent="0.4">
      <c r="B128" s="185" t="str">
        <f>IFERROR(VLOOKUP(Government_revenues_table[[#This Row],[GFS Classification]],Table6_GFS_codes_classification[],COLUMNS($F:F)+3,FALSE),"Do not enter data")</f>
        <v>Taxes (11E)</v>
      </c>
      <c r="C128" s="185" t="str">
        <f>IFERROR(VLOOKUP(Government_revenues_table[[#This Row],[GFS Classification]],Table6_GFS_codes_classification[],COLUMNS($F:G)+3,FALSE),"Do not enter data")</f>
        <v>Other taxes payable by natural resource companies (116E)</v>
      </c>
      <c r="D128" s="185" t="str">
        <f>IFERROR(VLOOKUP(Government_revenues_table[[#This Row],[GFS Classification]],Table6_GFS_codes_classification[],COLUMNS($F:H)+3,FALSE),"Do not enter data")</f>
        <v>Other taxes payable by natural resource companies (116E)</v>
      </c>
      <c r="E128" s="185" t="str">
        <f>IFERROR(VLOOKUP(Government_revenues_table[[#This Row],[GFS Classification]],Table6_GFS_codes_classification[],COLUMNS($F:I)+3,FALSE),"Do not enter data")</f>
        <v>Other taxes payable by natural resource companies (116E)</v>
      </c>
      <c r="F128" s="246" t="s">
        <v>1478</v>
      </c>
      <c r="G128" s="246" t="s">
        <v>1972</v>
      </c>
      <c r="H128" s="246" t="s">
        <v>2111</v>
      </c>
      <c r="I128" s="38" t="s">
        <v>1981</v>
      </c>
      <c r="J128" s="178">
        <v>700</v>
      </c>
      <c r="K128" s="38" t="s">
        <v>1199</v>
      </c>
      <c r="T128" s="224"/>
    </row>
    <row r="129" spans="2:20" x14ac:dyDescent="0.4">
      <c r="B129" s="185" t="str">
        <f>IFERROR(VLOOKUP(Government_revenues_table[[#This Row],[GFS Classification]],Table6_GFS_codes_classification[],COLUMNS($F:F)+3,FALSE),"Do not enter data")</f>
        <v>Taxes (11E)</v>
      </c>
      <c r="C129" s="185" t="str">
        <f>IFERROR(VLOOKUP(Government_revenues_table[[#This Row],[GFS Classification]],Table6_GFS_codes_classification[],COLUMNS($F:G)+3,FALSE),"Do not enter data")</f>
        <v>Other taxes payable by natural resource companies (116E)</v>
      </c>
      <c r="D129" s="185" t="str">
        <f>IFERROR(VLOOKUP(Government_revenues_table[[#This Row],[GFS Classification]],Table6_GFS_codes_classification[],COLUMNS($F:H)+3,FALSE),"Do not enter data")</f>
        <v>Other taxes payable by natural resource companies (116E)</v>
      </c>
      <c r="E129" s="185" t="str">
        <f>IFERROR(VLOOKUP(Government_revenues_table[[#This Row],[GFS Classification]],Table6_GFS_codes_classification[],COLUMNS($F:I)+3,FALSE),"Do not enter data")</f>
        <v>Other taxes payable by natural resource companies (116E)</v>
      </c>
      <c r="F129" s="246" t="s">
        <v>1478</v>
      </c>
      <c r="G129" s="246" t="s">
        <v>1973</v>
      </c>
      <c r="H129" s="246" t="s">
        <v>2111</v>
      </c>
      <c r="I129" s="38" t="s">
        <v>1981</v>
      </c>
      <c r="J129" s="178">
        <v>200</v>
      </c>
      <c r="K129" s="38" t="s">
        <v>1199</v>
      </c>
      <c r="T129" s="224"/>
    </row>
    <row r="130" spans="2:20" x14ac:dyDescent="0.4">
      <c r="B130" s="185" t="str">
        <f>IFERROR(VLOOKUP(Government_revenues_table[[#This Row],[GFS Classification]],Table6_GFS_codes_classification[],COLUMNS($F:F)+3,FALSE),"Do not enter data")</f>
        <v>Taxes (11E)</v>
      </c>
      <c r="C130" s="185" t="str">
        <f>IFERROR(VLOOKUP(Government_revenues_table[[#This Row],[GFS Classification]],Table6_GFS_codes_classification[],COLUMNS($F:G)+3,FALSE),"Do not enter data")</f>
        <v>Other taxes payable by natural resource companies (116E)</v>
      </c>
      <c r="D130" s="185" t="str">
        <f>IFERROR(VLOOKUP(Government_revenues_table[[#This Row],[GFS Classification]],Table6_GFS_codes_classification[],COLUMNS($F:H)+3,FALSE),"Do not enter data")</f>
        <v>Other taxes payable by natural resource companies (116E)</v>
      </c>
      <c r="E130" s="185" t="str">
        <f>IFERROR(VLOOKUP(Government_revenues_table[[#This Row],[GFS Classification]],Table6_GFS_codes_classification[],COLUMNS($F:I)+3,FALSE),"Do not enter data")</f>
        <v>Other taxes payable by natural resource companies (116E)</v>
      </c>
      <c r="F130" s="246" t="s">
        <v>1478</v>
      </c>
      <c r="G130" s="246" t="s">
        <v>988</v>
      </c>
      <c r="H130" s="246" t="s">
        <v>2111</v>
      </c>
      <c r="I130" s="38" t="s">
        <v>1981</v>
      </c>
      <c r="J130" s="178">
        <v>3500</v>
      </c>
      <c r="K130" s="38" t="s">
        <v>1199</v>
      </c>
      <c r="T130" s="224"/>
    </row>
    <row r="131" spans="2:20" x14ac:dyDescent="0.4">
      <c r="B131" s="185" t="str">
        <f>IFERROR(VLOOKUP(Government_revenues_table[[#This Row],[GFS Classification]],Table6_GFS_codes_classification[],COLUMNS($F:F)+3,FALSE),"Do not enter data")</f>
        <v>Taxes (11E)</v>
      </c>
      <c r="C131" s="185" t="str">
        <f>IFERROR(VLOOKUP(Government_revenues_table[[#This Row],[GFS Classification]],Table6_GFS_codes_classification[],COLUMNS($F:G)+3,FALSE),"Do not enter data")</f>
        <v>Other taxes payable by natural resource companies (116E)</v>
      </c>
      <c r="D131" s="185" t="str">
        <f>IFERROR(VLOOKUP(Government_revenues_table[[#This Row],[GFS Classification]],Table6_GFS_codes_classification[],COLUMNS($F:H)+3,FALSE),"Do not enter data")</f>
        <v>Other taxes payable by natural resource companies (116E)</v>
      </c>
      <c r="E131" s="185" t="str">
        <f>IFERROR(VLOOKUP(Government_revenues_table[[#This Row],[GFS Classification]],Table6_GFS_codes_classification[],COLUMNS($F:I)+3,FALSE),"Do not enter data")</f>
        <v>Other taxes payable by natural resource companies (116E)</v>
      </c>
      <c r="F131" s="246" t="s">
        <v>1478</v>
      </c>
      <c r="G131" s="246" t="s">
        <v>1972</v>
      </c>
      <c r="H131" s="246" t="s">
        <v>2112</v>
      </c>
      <c r="I131" s="38" t="s">
        <v>1981</v>
      </c>
      <c r="J131" s="178">
        <v>41250</v>
      </c>
      <c r="K131" s="38" t="s">
        <v>1199</v>
      </c>
      <c r="T131" s="224"/>
    </row>
    <row r="132" spans="2:20" x14ac:dyDescent="0.4">
      <c r="B132" s="185" t="str">
        <f>IFERROR(VLOOKUP(Government_revenues_table[[#This Row],[GFS Classification]],Table6_GFS_codes_classification[],COLUMNS($F:F)+3,FALSE),"Do not enter data")</f>
        <v>Taxes (11E)</v>
      </c>
      <c r="C132" s="185" t="str">
        <f>IFERROR(VLOOKUP(Government_revenues_table[[#This Row],[GFS Classification]],Table6_GFS_codes_classification[],COLUMNS($F:G)+3,FALSE),"Do not enter data")</f>
        <v>Other taxes payable by natural resource companies (116E)</v>
      </c>
      <c r="D132" s="185" t="str">
        <f>IFERROR(VLOOKUP(Government_revenues_table[[#This Row],[GFS Classification]],Table6_GFS_codes_classification[],COLUMNS($F:H)+3,FALSE),"Do not enter data")</f>
        <v>Other taxes payable by natural resource companies (116E)</v>
      </c>
      <c r="E132" s="185" t="str">
        <f>IFERROR(VLOOKUP(Government_revenues_table[[#This Row],[GFS Classification]],Table6_GFS_codes_classification[],COLUMNS($F:I)+3,FALSE),"Do not enter data")</f>
        <v>Other taxes payable by natural resource companies (116E)</v>
      </c>
      <c r="F132" s="246" t="s">
        <v>1478</v>
      </c>
      <c r="G132" s="246" t="s">
        <v>1973</v>
      </c>
      <c r="H132" s="246" t="s">
        <v>2112</v>
      </c>
      <c r="I132" s="38" t="s">
        <v>1981</v>
      </c>
      <c r="J132" s="178">
        <v>13850</v>
      </c>
      <c r="K132" s="38" t="s">
        <v>1199</v>
      </c>
      <c r="T132" s="224"/>
    </row>
    <row r="133" spans="2:20" x14ac:dyDescent="0.4">
      <c r="B133" s="185" t="str">
        <f>IFERROR(VLOOKUP(Government_revenues_table[[#This Row],[GFS Classification]],Table6_GFS_codes_classification[],COLUMNS($F:F)+3,FALSE),"Do not enter data")</f>
        <v>Taxes (11E)</v>
      </c>
      <c r="C133" s="185" t="str">
        <f>IFERROR(VLOOKUP(Government_revenues_table[[#This Row],[GFS Classification]],Table6_GFS_codes_classification[],COLUMNS($F:G)+3,FALSE),"Do not enter data")</f>
        <v>Other taxes payable by natural resource companies (116E)</v>
      </c>
      <c r="D133" s="185" t="str">
        <f>IFERROR(VLOOKUP(Government_revenues_table[[#This Row],[GFS Classification]],Table6_GFS_codes_classification[],COLUMNS($F:H)+3,FALSE),"Do not enter data")</f>
        <v>Other taxes payable by natural resource companies (116E)</v>
      </c>
      <c r="E133" s="185" t="str">
        <f>IFERROR(VLOOKUP(Government_revenues_table[[#This Row],[GFS Classification]],Table6_GFS_codes_classification[],COLUMNS($F:I)+3,FALSE),"Do not enter data")</f>
        <v>Other taxes payable by natural resource companies (116E)</v>
      </c>
      <c r="F133" s="246" t="s">
        <v>1478</v>
      </c>
      <c r="G133" s="246" t="s">
        <v>988</v>
      </c>
      <c r="H133" s="246" t="s">
        <v>2112</v>
      </c>
      <c r="I133" s="38" t="s">
        <v>1981</v>
      </c>
      <c r="J133" s="178">
        <v>173750</v>
      </c>
      <c r="K133" s="38" t="s">
        <v>1199</v>
      </c>
      <c r="T133" s="224"/>
    </row>
    <row r="134" spans="2:20" x14ac:dyDescent="0.4">
      <c r="B134" s="185" t="str">
        <f>IFERROR(VLOOKUP(Government_revenues_table[[#This Row],[GFS Classification]],Table6_GFS_codes_classification[],COLUMNS($F:F)+3,FALSE),"Do not enter data")</f>
        <v>Taxes (11E)</v>
      </c>
      <c r="C134" s="185" t="str">
        <f>IFERROR(VLOOKUP(Government_revenues_table[[#This Row],[GFS Classification]],Table6_GFS_codes_classification[],COLUMNS($F:G)+3,FALSE),"Do not enter data")</f>
        <v>Other taxes payable by natural resource companies (116E)</v>
      </c>
      <c r="D134" s="185" t="str">
        <f>IFERROR(VLOOKUP(Government_revenues_table[[#This Row],[GFS Classification]],Table6_GFS_codes_classification[],COLUMNS($F:H)+3,FALSE),"Do not enter data")</f>
        <v>Other taxes payable by natural resource companies (116E)</v>
      </c>
      <c r="E134" s="185" t="str">
        <f>IFERROR(VLOOKUP(Government_revenues_table[[#This Row],[GFS Classification]],Table6_GFS_codes_classification[],COLUMNS($F:I)+3,FALSE),"Do not enter data")</f>
        <v>Other taxes payable by natural resource companies (116E)</v>
      </c>
      <c r="F134" s="246" t="s">
        <v>1478</v>
      </c>
      <c r="G134" s="246" t="s">
        <v>988</v>
      </c>
      <c r="H134" s="246" t="s">
        <v>2113</v>
      </c>
      <c r="I134" s="38" t="s">
        <v>1981</v>
      </c>
      <c r="J134" s="178">
        <v>1665.69</v>
      </c>
      <c r="K134" s="38" t="s">
        <v>1199</v>
      </c>
      <c r="T134" s="224"/>
    </row>
    <row r="135" spans="2:20" x14ac:dyDescent="0.4">
      <c r="B135" s="185" t="str">
        <f>IFERROR(VLOOKUP(Government_revenues_table[[#This Row],[GFS Classification]],Table6_GFS_codes_classification[],COLUMNS($F:F)+3,FALSE),"Do not enter data")</f>
        <v>Taxes (11E)</v>
      </c>
      <c r="C135" s="185" t="str">
        <f>IFERROR(VLOOKUP(Government_revenues_table[[#This Row],[GFS Classification]],Table6_GFS_codes_classification[],COLUMNS($F:G)+3,FALSE),"Do not enter data")</f>
        <v>Other taxes payable by natural resource companies (116E)</v>
      </c>
      <c r="D135" s="185" t="str">
        <f>IFERROR(VLOOKUP(Government_revenues_table[[#This Row],[GFS Classification]],Table6_GFS_codes_classification[],COLUMNS($F:H)+3,FALSE),"Do not enter data")</f>
        <v>Other taxes payable by natural resource companies (116E)</v>
      </c>
      <c r="E135" s="185" t="str">
        <f>IFERROR(VLOOKUP(Government_revenues_table[[#This Row],[GFS Classification]],Table6_GFS_codes_classification[],COLUMNS($F:I)+3,FALSE),"Do not enter data")</f>
        <v>Other taxes payable by natural resource companies (116E)</v>
      </c>
      <c r="F135" s="246" t="s">
        <v>1478</v>
      </c>
      <c r="G135" s="246" t="s">
        <v>1973</v>
      </c>
      <c r="H135" s="246" t="s">
        <v>2114</v>
      </c>
      <c r="I135" s="38" t="s">
        <v>1981</v>
      </c>
      <c r="J135" s="178">
        <v>3611.4311842706902</v>
      </c>
      <c r="K135" s="38" t="s">
        <v>1199</v>
      </c>
      <c r="T135" s="224"/>
    </row>
    <row r="136" spans="2:20" x14ac:dyDescent="0.4">
      <c r="B136" s="185" t="str">
        <f>IFERROR(VLOOKUP(Government_revenues_table[[#This Row],[GFS Classification]],Table6_GFS_codes_classification[],COLUMNS($F:F)+3,FALSE),"Do not enter data")</f>
        <v>Taxes (11E)</v>
      </c>
      <c r="C136" s="185" t="str">
        <f>IFERROR(VLOOKUP(Government_revenues_table[[#This Row],[GFS Classification]],Table6_GFS_codes_classification[],COLUMNS($F:G)+3,FALSE),"Do not enter data")</f>
        <v>Other taxes payable by natural resource companies (116E)</v>
      </c>
      <c r="D136" s="185" t="str">
        <f>IFERROR(VLOOKUP(Government_revenues_table[[#This Row],[GFS Classification]],Table6_GFS_codes_classification[],COLUMNS($F:H)+3,FALSE),"Do not enter data")</f>
        <v>Other taxes payable by natural resource companies (116E)</v>
      </c>
      <c r="E136" s="185" t="str">
        <f>IFERROR(VLOOKUP(Government_revenues_table[[#This Row],[GFS Classification]],Table6_GFS_codes_classification[],COLUMNS($F:I)+3,FALSE),"Do not enter data")</f>
        <v>Other taxes payable by natural resource companies (116E)</v>
      </c>
      <c r="F136" s="246" t="s">
        <v>1478</v>
      </c>
      <c r="G136" s="246" t="s">
        <v>988</v>
      </c>
      <c r="H136" s="246" t="s">
        <v>2114</v>
      </c>
      <c r="I136" s="38" t="s">
        <v>1981</v>
      </c>
      <c r="J136" s="178">
        <v>21662.22842249657</v>
      </c>
      <c r="K136" s="38" t="s">
        <v>1199</v>
      </c>
      <c r="T136" s="224"/>
    </row>
    <row r="137" spans="2:20" x14ac:dyDescent="0.4">
      <c r="B137" s="185" t="str">
        <f>IFERROR(VLOOKUP(Government_revenues_table[[#This Row],[GFS Classification]],Table6_GFS_codes_classification[],COLUMNS($F:F)+3,FALSE),"Do not enter data")</f>
        <v>Taxes (11E)</v>
      </c>
      <c r="C137" s="185" t="str">
        <f>IFERROR(VLOOKUP(Government_revenues_table[[#This Row],[GFS Classification]],Table6_GFS_codes_classification[],COLUMNS($F:G)+3,FALSE),"Do not enter data")</f>
        <v>Other taxes payable by natural resource companies (116E)</v>
      </c>
      <c r="D137" s="185" t="str">
        <f>IFERROR(VLOOKUP(Government_revenues_table[[#This Row],[GFS Classification]],Table6_GFS_codes_classification[],COLUMNS($F:H)+3,FALSE),"Do not enter data")</f>
        <v>Other taxes payable by natural resource companies (116E)</v>
      </c>
      <c r="E137" s="185" t="str">
        <f>IFERROR(VLOOKUP(Government_revenues_table[[#This Row],[GFS Classification]],Table6_GFS_codes_classification[],COLUMNS($F:I)+3,FALSE),"Do not enter data")</f>
        <v>Other taxes payable by natural resource companies (116E)</v>
      </c>
      <c r="F137" s="246" t="s">
        <v>1478</v>
      </c>
      <c r="G137" s="246" t="s">
        <v>988</v>
      </c>
      <c r="H137" s="246" t="s">
        <v>2182</v>
      </c>
      <c r="I137" s="38" t="s">
        <v>1981</v>
      </c>
      <c r="J137" s="178">
        <v>30</v>
      </c>
      <c r="K137" s="38" t="s">
        <v>1199</v>
      </c>
      <c r="T137" s="224"/>
    </row>
    <row r="138" spans="2:20" x14ac:dyDescent="0.4">
      <c r="B138" s="185" t="str">
        <f>IFERROR(VLOOKUP(Government_revenues_table[[#This Row],[GFS Classification]],Table6_GFS_codes_classification[],COLUMNS($F:F)+3,FALSE),"Do not enter data")</f>
        <v>Taxes (11E)</v>
      </c>
      <c r="C138" s="185" t="str">
        <f>IFERROR(VLOOKUP(Government_revenues_table[[#This Row],[GFS Classification]],Table6_GFS_codes_classification[],COLUMNS($F:G)+3,FALSE),"Do not enter data")</f>
        <v>Other taxes payable by natural resource companies (116E)</v>
      </c>
      <c r="D138" s="185" t="str">
        <f>IFERROR(VLOOKUP(Government_revenues_table[[#This Row],[GFS Classification]],Table6_GFS_codes_classification[],COLUMNS($F:H)+3,FALSE),"Do not enter data")</f>
        <v>Other taxes payable by natural resource companies (116E)</v>
      </c>
      <c r="E138" s="185" t="str">
        <f>IFERROR(VLOOKUP(Government_revenues_table[[#This Row],[GFS Classification]],Table6_GFS_codes_classification[],COLUMNS($F:I)+3,FALSE),"Do not enter data")</f>
        <v>Other taxes payable by natural resource companies (116E)</v>
      </c>
      <c r="F138" s="246" t="s">
        <v>1478</v>
      </c>
      <c r="G138" s="246" t="s">
        <v>1973</v>
      </c>
      <c r="H138" s="246" t="s">
        <v>2183</v>
      </c>
      <c r="I138" s="38" t="s">
        <v>1981</v>
      </c>
      <c r="J138" s="178">
        <v>4000</v>
      </c>
      <c r="K138" s="38" t="s">
        <v>1199</v>
      </c>
      <c r="T138" s="224"/>
    </row>
    <row r="139" spans="2:20" x14ac:dyDescent="0.4">
      <c r="B139" s="185" t="str">
        <f>IFERROR(VLOOKUP(Government_revenues_table[[#This Row],[GFS Classification]],Table6_GFS_codes_classification[],COLUMNS($F:F)+3,FALSE),"Do not enter data")</f>
        <v>Taxes (11E)</v>
      </c>
      <c r="C139" s="185" t="str">
        <f>IFERROR(VLOOKUP(Government_revenues_table[[#This Row],[GFS Classification]],Table6_GFS_codes_classification[],COLUMNS($F:G)+3,FALSE),"Do not enter data")</f>
        <v>Other taxes payable by natural resource companies (116E)</v>
      </c>
      <c r="D139" s="185" t="str">
        <f>IFERROR(VLOOKUP(Government_revenues_table[[#This Row],[GFS Classification]],Table6_GFS_codes_classification[],COLUMNS($F:H)+3,FALSE),"Do not enter data")</f>
        <v>Other taxes payable by natural resource companies (116E)</v>
      </c>
      <c r="E139" s="185" t="str">
        <f>IFERROR(VLOOKUP(Government_revenues_table[[#This Row],[GFS Classification]],Table6_GFS_codes_classification[],COLUMNS($F:I)+3,FALSE),"Do not enter data")</f>
        <v>Other taxes payable by natural resource companies (116E)</v>
      </c>
      <c r="F139" s="246" t="s">
        <v>1478</v>
      </c>
      <c r="G139" s="246" t="s">
        <v>988</v>
      </c>
      <c r="H139" s="246" t="s">
        <v>2119</v>
      </c>
      <c r="I139" s="38" t="s">
        <v>1981</v>
      </c>
      <c r="J139" s="178">
        <v>6000</v>
      </c>
      <c r="K139" s="38" t="s">
        <v>1199</v>
      </c>
      <c r="T139" s="224"/>
    </row>
    <row r="140" spans="2:20" x14ac:dyDescent="0.4">
      <c r="B140" s="185" t="str">
        <f>IFERROR(VLOOKUP(Government_revenues_table[[#This Row],[GFS Classification]],Table6_GFS_codes_classification[],COLUMNS($F:F)+3,FALSE),"Do not enter data")</f>
        <v>Taxes (11E)</v>
      </c>
      <c r="C140" s="185" t="str">
        <f>IFERROR(VLOOKUP(Government_revenues_table[[#This Row],[GFS Classification]],Table6_GFS_codes_classification[],COLUMNS($F:G)+3,FALSE),"Do not enter data")</f>
        <v>Other taxes payable by natural resource companies (116E)</v>
      </c>
      <c r="D140" s="185" t="str">
        <f>IFERROR(VLOOKUP(Government_revenues_table[[#This Row],[GFS Classification]],Table6_GFS_codes_classification[],COLUMNS($F:H)+3,FALSE),"Do not enter data")</f>
        <v>Other taxes payable by natural resource companies (116E)</v>
      </c>
      <c r="E140" s="185" t="str">
        <f>IFERROR(VLOOKUP(Government_revenues_table[[#This Row],[GFS Classification]],Table6_GFS_codes_classification[],COLUMNS($F:I)+3,FALSE),"Do not enter data")</f>
        <v>Other taxes payable by natural resource companies (116E)</v>
      </c>
      <c r="F140" s="246" t="s">
        <v>1478</v>
      </c>
      <c r="G140" s="246" t="s">
        <v>988</v>
      </c>
      <c r="H140" s="246" t="s">
        <v>2184</v>
      </c>
      <c r="I140" s="38" t="s">
        <v>1981</v>
      </c>
      <c r="J140" s="178">
        <v>68750</v>
      </c>
      <c r="K140" s="38" t="s">
        <v>1199</v>
      </c>
      <c r="T140" s="224"/>
    </row>
    <row r="141" spans="2:20" x14ac:dyDescent="0.4">
      <c r="B141" s="185" t="str">
        <f>IFERROR(VLOOKUP(Government_revenues_table[[#This Row],[GFS Classification]],Table6_GFS_codes_classification[],COLUMNS($F:F)+3,FALSE),"Do not enter data")</f>
        <v>Taxes (11E)</v>
      </c>
      <c r="C141" s="185" t="str">
        <f>IFERROR(VLOOKUP(Government_revenues_table[[#This Row],[GFS Classification]],Table6_GFS_codes_classification[],COLUMNS($F:G)+3,FALSE),"Do not enter data")</f>
        <v>Other taxes payable by natural resource companies (116E)</v>
      </c>
      <c r="D141" s="185" t="str">
        <f>IFERROR(VLOOKUP(Government_revenues_table[[#This Row],[GFS Classification]],Table6_GFS_codes_classification[],COLUMNS($F:H)+3,FALSE),"Do not enter data")</f>
        <v>Other taxes payable by natural resource companies (116E)</v>
      </c>
      <c r="E141" s="185" t="str">
        <f>IFERROR(VLOOKUP(Government_revenues_table[[#This Row],[GFS Classification]],Table6_GFS_codes_classification[],COLUMNS($F:I)+3,FALSE),"Do not enter data")</f>
        <v>Other taxes payable by natural resource companies (116E)</v>
      </c>
      <c r="F141" s="246" t="s">
        <v>1478</v>
      </c>
      <c r="G141" s="246" t="s">
        <v>1972</v>
      </c>
      <c r="H141" s="246" t="s">
        <v>2185</v>
      </c>
      <c r="I141" s="38" t="s">
        <v>1981</v>
      </c>
      <c r="J141" s="178">
        <v>34.5</v>
      </c>
      <c r="K141" s="38" t="s">
        <v>1199</v>
      </c>
      <c r="T141" s="224"/>
    </row>
    <row r="142" spans="2:20" x14ac:dyDescent="0.4">
      <c r="B142" s="185" t="str">
        <f>IFERROR(VLOOKUP(Government_revenues_table[[#This Row],[GFS Classification]],Table6_GFS_codes_classification[],COLUMNS($F:F)+3,FALSE),"Do not enter data")</f>
        <v>Taxes (11E)</v>
      </c>
      <c r="C142" s="185" t="str">
        <f>IFERROR(VLOOKUP(Government_revenues_table[[#This Row],[GFS Classification]],Table6_GFS_codes_classification[],COLUMNS($F:G)+3,FALSE),"Do not enter data")</f>
        <v>Other taxes payable by natural resource companies (116E)</v>
      </c>
      <c r="D142" s="185" t="str">
        <f>IFERROR(VLOOKUP(Government_revenues_table[[#This Row],[GFS Classification]],Table6_GFS_codes_classification[],COLUMNS($F:H)+3,FALSE),"Do not enter data")</f>
        <v>Other taxes payable by natural resource companies (116E)</v>
      </c>
      <c r="E142" s="185" t="str">
        <f>IFERROR(VLOOKUP(Government_revenues_table[[#This Row],[GFS Classification]],Table6_GFS_codes_classification[],COLUMNS($F:I)+3,FALSE),"Do not enter data")</f>
        <v>Other taxes payable by natural resource companies (116E)</v>
      </c>
      <c r="F142" s="246" t="s">
        <v>1478</v>
      </c>
      <c r="G142" s="246" t="s">
        <v>988</v>
      </c>
      <c r="H142" s="246" t="s">
        <v>2186</v>
      </c>
      <c r="I142" s="38" t="s">
        <v>1981</v>
      </c>
      <c r="J142" s="178">
        <v>40.36</v>
      </c>
      <c r="K142" s="38" t="s">
        <v>1199</v>
      </c>
      <c r="T142" s="224"/>
    </row>
    <row r="143" spans="2:20" x14ac:dyDescent="0.4">
      <c r="B143" s="185" t="str">
        <f>IFERROR(VLOOKUP(Government_revenues_table[[#This Row],[GFS Classification]],Table6_GFS_codes_classification[],COLUMNS($F:F)+3,FALSE),"Do not enter data")</f>
        <v>Taxes (11E)</v>
      </c>
      <c r="C143" s="185" t="str">
        <f>IFERROR(VLOOKUP(Government_revenues_table[[#This Row],[GFS Classification]],Table6_GFS_codes_classification[],COLUMNS($F:G)+3,FALSE),"Do not enter data")</f>
        <v>Other taxes payable by natural resource companies (116E)</v>
      </c>
      <c r="D143" s="185" t="str">
        <f>IFERROR(VLOOKUP(Government_revenues_table[[#This Row],[GFS Classification]],Table6_GFS_codes_classification[],COLUMNS($F:H)+3,FALSE),"Do not enter data")</f>
        <v>Other taxes payable by natural resource companies (116E)</v>
      </c>
      <c r="E143" s="185" t="str">
        <f>IFERROR(VLOOKUP(Government_revenues_table[[#This Row],[GFS Classification]],Table6_GFS_codes_classification[],COLUMNS($F:I)+3,FALSE),"Do not enter data")</f>
        <v>Other taxes payable by natural resource companies (116E)</v>
      </c>
      <c r="F143" s="246" t="s">
        <v>1478</v>
      </c>
      <c r="G143" s="246" t="s">
        <v>988</v>
      </c>
      <c r="H143" s="246" t="s">
        <v>2188</v>
      </c>
      <c r="I143" s="38" t="s">
        <v>1981</v>
      </c>
      <c r="J143" s="178">
        <v>90</v>
      </c>
      <c r="K143" s="38" t="s">
        <v>1199</v>
      </c>
      <c r="T143" s="224"/>
    </row>
    <row r="144" spans="2:20" x14ac:dyDescent="0.4">
      <c r="B144" s="185" t="str">
        <f>IFERROR(VLOOKUP(Government_revenues_table[[#This Row],[GFS Classification]],Table6_GFS_codes_classification[],COLUMNS($F:F)+3,FALSE),"Do not enter data")</f>
        <v>Taxes (11E)</v>
      </c>
      <c r="C144" s="185" t="str">
        <f>IFERROR(VLOOKUP(Government_revenues_table[[#This Row],[GFS Classification]],Table6_GFS_codes_classification[],COLUMNS($F:G)+3,FALSE),"Do not enter data")</f>
        <v>Other taxes payable by natural resource companies (116E)</v>
      </c>
      <c r="D144" s="185" t="str">
        <f>IFERROR(VLOOKUP(Government_revenues_table[[#This Row],[GFS Classification]],Table6_GFS_codes_classification[],COLUMNS($F:H)+3,FALSE),"Do not enter data")</f>
        <v>Other taxes payable by natural resource companies (116E)</v>
      </c>
      <c r="E144" s="185" t="str">
        <f>IFERROR(VLOOKUP(Government_revenues_table[[#This Row],[GFS Classification]],Table6_GFS_codes_classification[],COLUMNS($F:I)+3,FALSE),"Do not enter data")</f>
        <v>Other taxes payable by natural resource companies (116E)</v>
      </c>
      <c r="F144" s="246" t="s">
        <v>1478</v>
      </c>
      <c r="G144" s="246" t="s">
        <v>988</v>
      </c>
      <c r="H144" s="246" t="s">
        <v>2189</v>
      </c>
      <c r="I144" s="38" t="s">
        <v>1981</v>
      </c>
      <c r="J144" s="178">
        <v>38490</v>
      </c>
      <c r="K144" s="38" t="s">
        <v>1199</v>
      </c>
      <c r="T144" s="224"/>
    </row>
    <row r="145" spans="2:20" x14ac:dyDescent="0.4">
      <c r="B145" s="185" t="str">
        <f>IFERROR(VLOOKUP(Government_revenues_table[[#This Row],[GFS Classification]],Table6_GFS_codes_classification[],COLUMNS($F:F)+3,FALSE),"Do not enter data")</f>
        <v>Taxes (11E)</v>
      </c>
      <c r="C145" s="185" t="str">
        <f>IFERROR(VLOOKUP(Government_revenues_table[[#This Row],[GFS Classification]],Table6_GFS_codes_classification[],COLUMNS($F:G)+3,FALSE),"Do not enter data")</f>
        <v>Other taxes payable by natural resource companies (116E)</v>
      </c>
      <c r="D145" s="185" t="str">
        <f>IFERROR(VLOOKUP(Government_revenues_table[[#This Row],[GFS Classification]],Table6_GFS_codes_classification[],COLUMNS($F:H)+3,FALSE),"Do not enter data")</f>
        <v>Other taxes payable by natural resource companies (116E)</v>
      </c>
      <c r="E145" s="185" t="str">
        <f>IFERROR(VLOOKUP(Government_revenues_table[[#This Row],[GFS Classification]],Table6_GFS_codes_classification[],COLUMNS($F:I)+3,FALSE),"Do not enter data")</f>
        <v>Other taxes payable by natural resource companies (116E)</v>
      </c>
      <c r="F145" s="246" t="s">
        <v>1478</v>
      </c>
      <c r="G145" s="246" t="s">
        <v>988</v>
      </c>
      <c r="H145" s="246" t="s">
        <v>2191</v>
      </c>
      <c r="I145" s="38" t="s">
        <v>1981</v>
      </c>
      <c r="J145" s="178">
        <v>15000</v>
      </c>
      <c r="K145" s="38" t="s">
        <v>1199</v>
      </c>
      <c r="T145" s="224"/>
    </row>
    <row r="146" spans="2:20" x14ac:dyDescent="0.4">
      <c r="B146" s="185" t="str">
        <f>IFERROR(VLOOKUP(Government_revenues_table[[#This Row],[GFS Classification]],Table6_GFS_codes_classification[],COLUMNS($F:F)+3,FALSE),"Do not enter data")</f>
        <v>Taxes (11E)</v>
      </c>
      <c r="C146" s="185" t="str">
        <f>IFERROR(VLOOKUP(Government_revenues_table[[#This Row],[GFS Classification]],Table6_GFS_codes_classification[],COLUMNS($F:G)+3,FALSE),"Do not enter data")</f>
        <v>Other taxes payable by natural resource companies (116E)</v>
      </c>
      <c r="D146" s="185" t="str">
        <f>IFERROR(VLOOKUP(Government_revenues_table[[#This Row],[GFS Classification]],Table6_GFS_codes_classification[],COLUMNS($F:H)+3,FALSE),"Do not enter data")</f>
        <v>Other taxes payable by natural resource companies (116E)</v>
      </c>
      <c r="E146" s="185" t="str">
        <f>IFERROR(VLOOKUP(Government_revenues_table[[#This Row],[GFS Classification]],Table6_GFS_codes_classification[],COLUMNS($F:I)+3,FALSE),"Do not enter data")</f>
        <v>Other taxes payable by natural resource companies (116E)</v>
      </c>
      <c r="F146" s="246" t="s">
        <v>1478</v>
      </c>
      <c r="G146" s="246" t="s">
        <v>1972</v>
      </c>
      <c r="H146" s="246" t="s">
        <v>2151</v>
      </c>
      <c r="I146" s="38" t="s">
        <v>1981</v>
      </c>
      <c r="J146" s="178">
        <v>1182.7160493827159</v>
      </c>
      <c r="K146" s="38" t="s">
        <v>1199</v>
      </c>
      <c r="T146" s="224"/>
    </row>
    <row r="147" spans="2:20" x14ac:dyDescent="0.4">
      <c r="B147" s="185" t="str">
        <f>IFERROR(VLOOKUP(Government_revenues_table[[#This Row],[GFS Classification]],Table6_GFS_codes_classification[],COLUMNS($F:F)+3,FALSE),"Do not enter data")</f>
        <v>Taxes (11E)</v>
      </c>
      <c r="C147" s="185" t="str">
        <f>IFERROR(VLOOKUP(Government_revenues_table[[#This Row],[GFS Classification]],Table6_GFS_codes_classification[],COLUMNS($F:G)+3,FALSE),"Do not enter data")</f>
        <v>Other taxes payable by natural resource companies (116E)</v>
      </c>
      <c r="D147" s="185" t="str">
        <f>IFERROR(VLOOKUP(Government_revenues_table[[#This Row],[GFS Classification]],Table6_GFS_codes_classification[],COLUMNS($F:H)+3,FALSE),"Do not enter data")</f>
        <v>Other taxes payable by natural resource companies (116E)</v>
      </c>
      <c r="E147" s="185" t="str">
        <f>IFERROR(VLOOKUP(Government_revenues_table[[#This Row],[GFS Classification]],Table6_GFS_codes_classification[],COLUMNS($F:I)+3,FALSE),"Do not enter data")</f>
        <v>Other taxes payable by natural resource companies (116E)</v>
      </c>
      <c r="F147" s="246" t="s">
        <v>1478</v>
      </c>
      <c r="G147" s="246" t="s">
        <v>1973</v>
      </c>
      <c r="H147" s="246" t="s">
        <v>2151</v>
      </c>
      <c r="I147" s="38" t="s">
        <v>1981</v>
      </c>
      <c r="J147" s="178">
        <v>120</v>
      </c>
      <c r="K147" s="38" t="s">
        <v>1199</v>
      </c>
      <c r="T147" s="224"/>
    </row>
    <row r="148" spans="2:20" x14ac:dyDescent="0.4">
      <c r="B148" s="185" t="str">
        <f>IFERROR(VLOOKUP(Government_revenues_table[[#This Row],[GFS Classification]],Table6_GFS_codes_classification[],COLUMNS($F:F)+3,FALSE),"Do not enter data")</f>
        <v>Taxes (11E)</v>
      </c>
      <c r="C148" s="185" t="str">
        <f>IFERROR(VLOOKUP(Government_revenues_table[[#This Row],[GFS Classification]],Table6_GFS_codes_classification[],COLUMNS($F:G)+3,FALSE),"Do not enter data")</f>
        <v>Other taxes payable by natural resource companies (116E)</v>
      </c>
      <c r="D148" s="185" t="str">
        <f>IFERROR(VLOOKUP(Government_revenues_table[[#This Row],[GFS Classification]],Table6_GFS_codes_classification[],COLUMNS($F:H)+3,FALSE),"Do not enter data")</f>
        <v>Other taxes payable by natural resource companies (116E)</v>
      </c>
      <c r="E148" s="185" t="str">
        <f>IFERROR(VLOOKUP(Government_revenues_table[[#This Row],[GFS Classification]],Table6_GFS_codes_classification[],COLUMNS($F:I)+3,FALSE),"Do not enter data")</f>
        <v>Other taxes payable by natural resource companies (116E)</v>
      </c>
      <c r="F148" s="246" t="s">
        <v>1478</v>
      </c>
      <c r="G148" s="246" t="s">
        <v>988</v>
      </c>
      <c r="H148" s="246" t="s">
        <v>2151</v>
      </c>
      <c r="I148" s="38" t="s">
        <v>1981</v>
      </c>
      <c r="J148" s="178">
        <v>4115</v>
      </c>
      <c r="K148" s="38" t="s">
        <v>1199</v>
      </c>
      <c r="T148" s="224"/>
    </row>
    <row r="149" spans="2:20" x14ac:dyDescent="0.4">
      <c r="B149" s="185" t="str">
        <f>IFERROR(VLOOKUP(Government_revenues_table[[#This Row],[GFS Classification]],Table6_GFS_codes_classification[],COLUMNS($F:F)+3,FALSE),"Do not enter data")</f>
        <v>Taxes (11E)</v>
      </c>
      <c r="C149" s="185" t="str">
        <f>IFERROR(VLOOKUP(Government_revenues_table[[#This Row],[GFS Classification]],Table6_GFS_codes_classification[],COLUMNS($F:G)+3,FALSE),"Do not enter data")</f>
        <v>Other taxes payable by natural resource companies (116E)</v>
      </c>
      <c r="D149" s="185" t="str">
        <f>IFERROR(VLOOKUP(Government_revenues_table[[#This Row],[GFS Classification]],Table6_GFS_codes_classification[],COLUMNS($F:H)+3,FALSE),"Do not enter data")</f>
        <v>Other taxes payable by natural resource companies (116E)</v>
      </c>
      <c r="E149" s="185" t="str">
        <f>IFERROR(VLOOKUP(Government_revenues_table[[#This Row],[GFS Classification]],Table6_GFS_codes_classification[],COLUMNS($F:I)+3,FALSE),"Do not enter data")</f>
        <v>Other taxes payable by natural resource companies (116E)</v>
      </c>
      <c r="F149" s="246" t="s">
        <v>1478</v>
      </c>
      <c r="G149" s="246" t="s">
        <v>988</v>
      </c>
      <c r="H149" s="246" t="s">
        <v>2192</v>
      </c>
      <c r="I149" s="38" t="s">
        <v>1981</v>
      </c>
      <c r="J149" s="178">
        <v>1500</v>
      </c>
      <c r="K149" s="38" t="s">
        <v>1199</v>
      </c>
      <c r="T149" s="224"/>
    </row>
    <row r="150" spans="2:20" x14ac:dyDescent="0.4">
      <c r="B150" s="185" t="str">
        <f>IFERROR(VLOOKUP(Government_revenues_table[[#This Row],[GFS Classification]],Table6_GFS_codes_classification[],COLUMNS($F:F)+3,FALSE),"Do not enter data")</f>
        <v>Taxes (11E)</v>
      </c>
      <c r="C150" s="185" t="str">
        <f>IFERROR(VLOOKUP(Government_revenues_table[[#This Row],[GFS Classification]],Table6_GFS_codes_classification[],COLUMNS($F:G)+3,FALSE),"Do not enter data")</f>
        <v>Other taxes payable by natural resource companies (116E)</v>
      </c>
      <c r="D150" s="185" t="str">
        <f>IFERROR(VLOOKUP(Government_revenues_table[[#This Row],[GFS Classification]],Table6_GFS_codes_classification[],COLUMNS($F:H)+3,FALSE),"Do not enter data")</f>
        <v>Other taxes payable by natural resource companies (116E)</v>
      </c>
      <c r="E150" s="185" t="str">
        <f>IFERROR(VLOOKUP(Government_revenues_table[[#This Row],[GFS Classification]],Table6_GFS_codes_classification[],COLUMNS($F:I)+3,FALSE),"Do not enter data")</f>
        <v>Other taxes payable by natural resource companies (116E)</v>
      </c>
      <c r="F150" s="246" t="s">
        <v>1478</v>
      </c>
      <c r="G150" s="246" t="s">
        <v>1973</v>
      </c>
      <c r="H150" s="246" t="s">
        <v>2193</v>
      </c>
      <c r="I150" s="38" t="s">
        <v>1981</v>
      </c>
      <c r="J150" s="178">
        <v>56528.75</v>
      </c>
      <c r="K150" s="38" t="s">
        <v>1199</v>
      </c>
      <c r="T150" s="224"/>
    </row>
    <row r="151" spans="2:20" x14ac:dyDescent="0.4">
      <c r="B151" s="185" t="str">
        <f>IFERROR(VLOOKUP(Government_revenues_table[[#This Row],[GFS Classification]],Table6_GFS_codes_classification[],COLUMNS($F:F)+3,FALSE),"Do not enter data")</f>
        <v>Taxes (11E)</v>
      </c>
      <c r="C151" s="185" t="str">
        <f>IFERROR(VLOOKUP(Government_revenues_table[[#This Row],[GFS Classification]],Table6_GFS_codes_classification[],COLUMNS($F:G)+3,FALSE),"Do not enter data")</f>
        <v>Other taxes payable by natural resource companies (116E)</v>
      </c>
      <c r="D151" s="185" t="str">
        <f>IFERROR(VLOOKUP(Government_revenues_table[[#This Row],[GFS Classification]],Table6_GFS_codes_classification[],COLUMNS($F:H)+3,FALSE),"Do not enter data")</f>
        <v>Other taxes payable by natural resource companies (116E)</v>
      </c>
      <c r="E151" s="185" t="str">
        <f>IFERROR(VLOOKUP(Government_revenues_table[[#This Row],[GFS Classification]],Table6_GFS_codes_classification[],COLUMNS($F:I)+3,FALSE),"Do not enter data")</f>
        <v>Other taxes payable by natural resource companies (116E)</v>
      </c>
      <c r="F151" s="246" t="s">
        <v>1478</v>
      </c>
      <c r="G151" s="246" t="s">
        <v>988</v>
      </c>
      <c r="H151" s="246" t="s">
        <v>2157</v>
      </c>
      <c r="I151" s="38" t="s">
        <v>1981</v>
      </c>
      <c r="J151" s="178">
        <v>2149.370468678555</v>
      </c>
      <c r="K151" s="38" t="s">
        <v>1199</v>
      </c>
      <c r="T151" s="224"/>
    </row>
    <row r="152" spans="2:20" x14ac:dyDescent="0.4">
      <c r="B152" s="185" t="str">
        <f>IFERROR(VLOOKUP(Government_revenues_table[[#This Row],[GFS Classification]],Table6_GFS_codes_classification[],COLUMNS($F:F)+3,FALSE),"Do not enter data")</f>
        <v>Taxes (11E)</v>
      </c>
      <c r="C152" s="185" t="str">
        <f>IFERROR(VLOOKUP(Government_revenues_table[[#This Row],[GFS Classification]],Table6_GFS_codes_classification[],COLUMNS($F:G)+3,FALSE),"Do not enter data")</f>
        <v>Other taxes payable by natural resource companies (116E)</v>
      </c>
      <c r="D152" s="185" t="str">
        <f>IFERROR(VLOOKUP(Government_revenues_table[[#This Row],[GFS Classification]],Table6_GFS_codes_classification[],COLUMNS($F:H)+3,FALSE),"Do not enter data")</f>
        <v>Other taxes payable by natural resource companies (116E)</v>
      </c>
      <c r="E152" s="185" t="str">
        <f>IFERROR(VLOOKUP(Government_revenues_table[[#This Row],[GFS Classification]],Table6_GFS_codes_classification[],COLUMNS($F:I)+3,FALSE),"Do not enter data")</f>
        <v>Other taxes payable by natural resource companies (116E)</v>
      </c>
      <c r="F152" s="246" t="s">
        <v>1478</v>
      </c>
      <c r="G152" s="246" t="s">
        <v>1973</v>
      </c>
      <c r="H152" s="246" t="s">
        <v>2161</v>
      </c>
      <c r="I152" s="38" t="s">
        <v>1981</v>
      </c>
      <c r="J152" s="178">
        <v>900</v>
      </c>
      <c r="K152" s="38" t="s">
        <v>1199</v>
      </c>
      <c r="T152" s="224"/>
    </row>
    <row r="153" spans="2:20" x14ac:dyDescent="0.4">
      <c r="B153" s="185" t="str">
        <f>IFERROR(VLOOKUP(Government_revenues_table[[#This Row],[GFS Classification]],Table6_GFS_codes_classification[],COLUMNS($F:F)+3,FALSE),"Do not enter data")</f>
        <v>Taxes (11E)</v>
      </c>
      <c r="C153" s="185" t="str">
        <f>IFERROR(VLOOKUP(Government_revenues_table[[#This Row],[GFS Classification]],Table6_GFS_codes_classification[],COLUMNS($F:G)+3,FALSE),"Do not enter data")</f>
        <v>Other taxes payable by natural resource companies (116E)</v>
      </c>
      <c r="D153" s="185" t="str">
        <f>IFERROR(VLOOKUP(Government_revenues_table[[#This Row],[GFS Classification]],Table6_GFS_codes_classification[],COLUMNS($F:H)+3,FALSE),"Do not enter data")</f>
        <v>Other taxes payable by natural resource companies (116E)</v>
      </c>
      <c r="E153" s="185" t="str">
        <f>IFERROR(VLOOKUP(Government_revenues_table[[#This Row],[GFS Classification]],Table6_GFS_codes_classification[],COLUMNS($F:I)+3,FALSE),"Do not enter data")</f>
        <v>Other taxes payable by natural resource companies (116E)</v>
      </c>
      <c r="F153" s="246" t="s">
        <v>1478</v>
      </c>
      <c r="G153" s="246" t="s">
        <v>988</v>
      </c>
      <c r="H153" s="246" t="s">
        <v>2161</v>
      </c>
      <c r="I153" s="38" t="s">
        <v>1981</v>
      </c>
      <c r="J153" s="178">
        <v>34.293552812071326</v>
      </c>
      <c r="K153" s="38" t="s">
        <v>1199</v>
      </c>
      <c r="T153" s="224"/>
    </row>
    <row r="154" spans="2:20" x14ac:dyDescent="0.4">
      <c r="B154" s="185" t="str">
        <f>IFERROR(VLOOKUP(Government_revenues_table[[#This Row],[GFS Classification]],Table6_GFS_codes_classification[],COLUMNS($F:F)+3,FALSE),"Do not enter data")</f>
        <v>Taxes (11E)</v>
      </c>
      <c r="C154" s="185" t="str">
        <f>IFERROR(VLOOKUP(Government_revenues_table[[#This Row],[GFS Classification]],Table6_GFS_codes_classification[],COLUMNS($F:G)+3,FALSE),"Do not enter data")</f>
        <v>Other taxes payable by natural resource companies (116E)</v>
      </c>
      <c r="D154" s="185" t="str">
        <f>IFERROR(VLOOKUP(Government_revenues_table[[#This Row],[GFS Classification]],Table6_GFS_codes_classification[],COLUMNS($F:H)+3,FALSE),"Do not enter data")</f>
        <v>Other taxes payable by natural resource companies (116E)</v>
      </c>
      <c r="E154" s="185" t="str">
        <f>IFERROR(VLOOKUP(Government_revenues_table[[#This Row],[GFS Classification]],Table6_GFS_codes_classification[],COLUMNS($F:I)+3,FALSE),"Do not enter data")</f>
        <v>Other taxes payable by natural resource companies (116E)</v>
      </c>
      <c r="F154" s="246" t="s">
        <v>1478</v>
      </c>
      <c r="G154" s="246" t="s">
        <v>988</v>
      </c>
      <c r="H154" s="246" t="s">
        <v>2162</v>
      </c>
      <c r="I154" s="38" t="s">
        <v>1981</v>
      </c>
      <c r="J154" s="178">
        <v>72.016460905349788</v>
      </c>
      <c r="K154" s="38" t="s">
        <v>1199</v>
      </c>
      <c r="T154" s="224"/>
    </row>
    <row r="155" spans="2:20" x14ac:dyDescent="0.4">
      <c r="B155" s="185" t="str">
        <f>IFERROR(VLOOKUP(Government_revenues_table[[#This Row],[GFS Classification]],Table6_GFS_codes_classification[],COLUMNS($F:F)+3,FALSE),"Do not enter data")</f>
        <v>Taxes (11E)</v>
      </c>
      <c r="C155" s="185" t="str">
        <f>IFERROR(VLOOKUP(Government_revenues_table[[#This Row],[GFS Classification]],Table6_GFS_codes_classification[],COLUMNS($F:G)+3,FALSE),"Do not enter data")</f>
        <v>Other taxes payable by natural resource companies (116E)</v>
      </c>
      <c r="D155" s="185" t="str">
        <f>IFERROR(VLOOKUP(Government_revenues_table[[#This Row],[GFS Classification]],Table6_GFS_codes_classification[],COLUMNS($F:H)+3,FALSE),"Do not enter data")</f>
        <v>Other taxes payable by natural resource companies (116E)</v>
      </c>
      <c r="E155" s="185" t="str">
        <f>IFERROR(VLOOKUP(Government_revenues_table[[#This Row],[GFS Classification]],Table6_GFS_codes_classification[],COLUMNS($F:I)+3,FALSE),"Do not enter data")</f>
        <v>Other taxes payable by natural resource companies (116E)</v>
      </c>
      <c r="F155" s="246" t="s">
        <v>1478</v>
      </c>
      <c r="G155" s="246" t="s">
        <v>1972</v>
      </c>
      <c r="H155" s="246" t="s">
        <v>2166</v>
      </c>
      <c r="I155" s="38" t="s">
        <v>1981</v>
      </c>
      <c r="J155" s="178">
        <v>558.36</v>
      </c>
      <c r="K155" s="38" t="s">
        <v>1199</v>
      </c>
      <c r="T155" s="224"/>
    </row>
    <row r="156" spans="2:20" x14ac:dyDescent="0.4">
      <c r="B156" s="185" t="str">
        <f>IFERROR(VLOOKUP(Government_revenues_table[[#This Row],[GFS Classification]],Table6_GFS_codes_classification[],COLUMNS($F:F)+3,FALSE),"Do not enter data")</f>
        <v>Taxes (11E)</v>
      </c>
      <c r="C156" s="185" t="str">
        <f>IFERROR(VLOOKUP(Government_revenues_table[[#This Row],[GFS Classification]],Table6_GFS_codes_classification[],COLUMNS($F:G)+3,FALSE),"Do not enter data")</f>
        <v>Other taxes payable by natural resource companies (116E)</v>
      </c>
      <c r="D156" s="185" t="str">
        <f>IFERROR(VLOOKUP(Government_revenues_table[[#This Row],[GFS Classification]],Table6_GFS_codes_classification[],COLUMNS($F:H)+3,FALSE),"Do not enter data")</f>
        <v>Other taxes payable by natural resource companies (116E)</v>
      </c>
      <c r="E156" s="185" t="str">
        <f>IFERROR(VLOOKUP(Government_revenues_table[[#This Row],[GFS Classification]],Table6_GFS_codes_classification[],COLUMNS($F:I)+3,FALSE),"Do not enter data")</f>
        <v>Other taxes payable by natural resource companies (116E)</v>
      </c>
      <c r="F156" s="246" t="s">
        <v>1478</v>
      </c>
      <c r="G156" s="246" t="s">
        <v>988</v>
      </c>
      <c r="H156" s="246" t="s">
        <v>2166</v>
      </c>
      <c r="I156" s="38" t="s">
        <v>1981</v>
      </c>
      <c r="J156" s="178">
        <v>6.03</v>
      </c>
      <c r="K156" s="38" t="s">
        <v>1199</v>
      </c>
      <c r="T156" s="224"/>
    </row>
    <row r="157" spans="2:20" x14ac:dyDescent="0.4">
      <c r="B157" s="185" t="str">
        <f>IFERROR(VLOOKUP(Government_revenues_table[[#This Row],[GFS Classification]],Table6_GFS_codes_classification[],COLUMNS($F:F)+3,FALSE),"Do not enter data")</f>
        <v>Taxes (11E)</v>
      </c>
      <c r="C157" s="185" t="str">
        <f>IFERROR(VLOOKUP(Government_revenues_table[[#This Row],[GFS Classification]],Table6_GFS_codes_classification[],COLUMNS($F:G)+3,FALSE),"Do not enter data")</f>
        <v>Other taxes payable by natural resource companies (116E)</v>
      </c>
      <c r="D157" s="185" t="str">
        <f>IFERROR(VLOOKUP(Government_revenues_table[[#This Row],[GFS Classification]],Table6_GFS_codes_classification[],COLUMNS($F:H)+3,FALSE),"Do not enter data")</f>
        <v>Other taxes payable by natural resource companies (116E)</v>
      </c>
      <c r="E157" s="185" t="str">
        <f>IFERROR(VLOOKUP(Government_revenues_table[[#This Row],[GFS Classification]],Table6_GFS_codes_classification[],COLUMNS($F:I)+3,FALSE),"Do not enter data")</f>
        <v>Other taxes payable by natural resource companies (116E)</v>
      </c>
      <c r="F157" s="246" t="s">
        <v>1478</v>
      </c>
      <c r="G157" s="246" t="s">
        <v>988</v>
      </c>
      <c r="H157" s="246" t="s">
        <v>2168</v>
      </c>
      <c r="I157" s="38" t="s">
        <v>1981</v>
      </c>
      <c r="J157" s="178">
        <v>1098.5916780978509</v>
      </c>
      <c r="K157" s="38" t="s">
        <v>1199</v>
      </c>
      <c r="T157" s="224"/>
    </row>
    <row r="158" spans="2:20" x14ac:dyDescent="0.4">
      <c r="B158" s="185" t="str">
        <f>IFERROR(VLOOKUP(Government_revenues_table[[#This Row],[GFS Classification]],Table6_GFS_codes_classification[],COLUMNS($F:F)+3,FALSE),"Do not enter data")</f>
        <v>Taxes (11E)</v>
      </c>
      <c r="C158" s="185" t="str">
        <f>IFERROR(VLOOKUP(Government_revenues_table[[#This Row],[GFS Classification]],Table6_GFS_codes_classification[],COLUMNS($F:G)+3,FALSE),"Do not enter data")</f>
        <v>Other taxes payable by natural resource companies (116E)</v>
      </c>
      <c r="D158" s="185" t="str">
        <f>IFERROR(VLOOKUP(Government_revenues_table[[#This Row],[GFS Classification]],Table6_GFS_codes_classification[],COLUMNS($F:H)+3,FALSE),"Do not enter data")</f>
        <v>Other taxes payable by natural resource companies (116E)</v>
      </c>
      <c r="E158" s="185" t="str">
        <f>IFERROR(VLOOKUP(Government_revenues_table[[#This Row],[GFS Classification]],Table6_GFS_codes_classification[],COLUMNS($F:I)+3,FALSE),"Do not enter data")</f>
        <v>Other taxes payable by natural resource companies (116E)</v>
      </c>
      <c r="F158" s="246" t="s">
        <v>1478</v>
      </c>
      <c r="G158" s="246" t="s">
        <v>1972</v>
      </c>
      <c r="H158" s="246" t="s">
        <v>2195</v>
      </c>
      <c r="I158" s="38" t="s">
        <v>1981</v>
      </c>
      <c r="J158" s="178">
        <v>50000</v>
      </c>
      <c r="K158" s="38" t="s">
        <v>1199</v>
      </c>
      <c r="T158" s="224"/>
    </row>
    <row r="159" spans="2:20" x14ac:dyDescent="0.4">
      <c r="B159" s="185" t="str">
        <f>IFERROR(VLOOKUP(Government_revenues_table[[#This Row],[GFS Classification]],Table6_GFS_codes_classification[],COLUMNS($F:F)+3,FALSE),"Do not enter data")</f>
        <v>Taxes (11E)</v>
      </c>
      <c r="C159" s="185" t="str">
        <f>IFERROR(VLOOKUP(Government_revenues_table[[#This Row],[GFS Classification]],Table6_GFS_codes_classification[],COLUMNS($F:G)+3,FALSE),"Do not enter data")</f>
        <v>Other taxes payable by natural resource companies (116E)</v>
      </c>
      <c r="D159" s="185" t="str">
        <f>IFERROR(VLOOKUP(Government_revenues_table[[#This Row],[GFS Classification]],Table6_GFS_codes_classification[],COLUMNS($F:H)+3,FALSE),"Do not enter data")</f>
        <v>Other taxes payable by natural resource companies (116E)</v>
      </c>
      <c r="E159" s="185" t="str">
        <f>IFERROR(VLOOKUP(Government_revenues_table[[#This Row],[GFS Classification]],Table6_GFS_codes_classification[],COLUMNS($F:I)+3,FALSE),"Do not enter data")</f>
        <v>Other taxes payable by natural resource companies (116E)</v>
      </c>
      <c r="F159" s="246" t="s">
        <v>1478</v>
      </c>
      <c r="G159" s="246" t="s">
        <v>988</v>
      </c>
      <c r="H159" s="246" t="s">
        <v>2196</v>
      </c>
      <c r="I159" s="38" t="s">
        <v>1981</v>
      </c>
      <c r="J159" s="178">
        <v>80.12</v>
      </c>
      <c r="K159" s="38" t="s">
        <v>1199</v>
      </c>
      <c r="T159" s="224"/>
    </row>
    <row r="160" spans="2:20" x14ac:dyDescent="0.4">
      <c r="B160" s="185" t="str">
        <f>IFERROR(VLOOKUP(Government_revenues_table[[#This Row],[GFS Classification]],Table6_GFS_codes_classification[],COLUMNS($F:F)+3,FALSE),"Do not enter data")</f>
        <v>Social contributions (12E)</v>
      </c>
      <c r="C160" s="185" t="str">
        <f>IFERROR(VLOOKUP(Government_revenues_table[[#This Row],[GFS Classification]],Table6_GFS_codes_classification[],COLUMNS($F:G)+3,FALSE),"Do not enter data")</f>
        <v>Social security employer contributions (1212E)</v>
      </c>
      <c r="D160" s="185" t="str">
        <f>IFERROR(VLOOKUP(Government_revenues_table[[#This Row],[GFS Classification]],Table6_GFS_codes_classification[],COLUMNS($F:H)+3,FALSE),"Do not enter data")</f>
        <v>Social security employer contributions (1212E)</v>
      </c>
      <c r="E160" s="185" t="str">
        <f>IFERROR(VLOOKUP(Government_revenues_table[[#This Row],[GFS Classification]],Table6_GFS_codes_classification[],COLUMNS($F:I)+3,FALSE),"Do not enter data")</f>
        <v>Social security employer contributions (1212E)</v>
      </c>
      <c r="F160" s="246" t="s">
        <v>1480</v>
      </c>
      <c r="G160" s="246" t="s">
        <v>988</v>
      </c>
      <c r="H160" s="246" t="s">
        <v>2165</v>
      </c>
      <c r="I160" s="38" t="s">
        <v>1981</v>
      </c>
      <c r="J160" s="178">
        <v>5000000</v>
      </c>
      <c r="K160" s="38" t="s">
        <v>1199</v>
      </c>
      <c r="T160" s="224"/>
    </row>
    <row r="161" spans="2:20" x14ac:dyDescent="0.4">
      <c r="B161" s="185" t="str">
        <f>IFERROR(VLOOKUP(Government_revenues_table[[#This Row],[GFS Classification]],Table6_GFS_codes_classification[],COLUMNS($F:F)+3,FALSE),"Do not enter data")</f>
        <v>Other revenue (14E)</v>
      </c>
      <c r="C161" s="185" t="str">
        <f>IFERROR(VLOOKUP(Government_revenues_table[[#This Row],[GFS Classification]],Table6_GFS_codes_classification[],COLUMNS($F:G)+3,FALSE),"Do not enter data")</f>
        <v>Property income (141E)</v>
      </c>
      <c r="D161" s="185" t="str">
        <f>IFERROR(VLOOKUP(Government_revenues_table[[#This Row],[GFS Classification]],Table6_GFS_codes_classification[],COLUMNS($F:H)+3,FALSE),"Do not enter data")</f>
        <v>Rent (1415E)</v>
      </c>
      <c r="E161" s="185" t="str">
        <f>IFERROR(VLOOKUP(Government_revenues_table[[#This Row],[GFS Classification]],Table6_GFS_codes_classification[],COLUMNS($F:I)+3,FALSE),"Do not enter data")</f>
        <v>Royalties (1415E1)</v>
      </c>
      <c r="F161" s="246" t="s">
        <v>1508</v>
      </c>
      <c r="G161" s="246" t="s">
        <v>988</v>
      </c>
      <c r="H161" s="246" t="s">
        <v>2159</v>
      </c>
      <c r="I161" s="38" t="s">
        <v>1981</v>
      </c>
      <c r="J161" s="178">
        <v>55533.1</v>
      </c>
      <c r="K161" s="38" t="s">
        <v>1199</v>
      </c>
      <c r="T161" s="224"/>
    </row>
    <row r="162" spans="2:20" x14ac:dyDescent="0.4">
      <c r="B162" s="185" t="str">
        <f>IFERROR(VLOOKUP(Government_revenues_table[[#This Row],[GFS Classification]],Table6_GFS_codes_classification[],COLUMNS($F:F)+3,FALSE),"Do not enter data")</f>
        <v>Other revenue (14E)</v>
      </c>
      <c r="C162" s="185" t="str">
        <f>IFERROR(VLOOKUP(Government_revenues_table[[#This Row],[GFS Classification]],Table6_GFS_codes_classification[],COLUMNS($F:G)+3,FALSE),"Do not enter data")</f>
        <v>Property income (141E)</v>
      </c>
      <c r="D162" s="185" t="str">
        <f>IFERROR(VLOOKUP(Government_revenues_table[[#This Row],[GFS Classification]],Table6_GFS_codes_classification[],COLUMNS($F:H)+3,FALSE),"Do not enter data")</f>
        <v>Rent (1415E)</v>
      </c>
      <c r="E162" s="185" t="str">
        <f>IFERROR(VLOOKUP(Government_revenues_table[[#This Row],[GFS Classification]],Table6_GFS_codes_classification[],COLUMNS($F:I)+3,FALSE),"Do not enter data")</f>
        <v>Royalties (1415E1)</v>
      </c>
      <c r="F162" s="246" t="s">
        <v>1508</v>
      </c>
      <c r="G162" s="246" t="s">
        <v>988</v>
      </c>
      <c r="H162" s="246" t="s">
        <v>2160</v>
      </c>
      <c r="I162" s="38" t="s">
        <v>1981</v>
      </c>
      <c r="J162" s="178">
        <v>422960.29999999993</v>
      </c>
      <c r="K162" s="38" t="s">
        <v>1199</v>
      </c>
      <c r="T162" s="224"/>
    </row>
    <row r="163" spans="2:20" x14ac:dyDescent="0.4">
      <c r="B163" s="185" t="str">
        <f>IFERROR(VLOOKUP(Government_revenues_table[[#This Row],[GFS Classification]],Table6_GFS_codes_classification[],COLUMNS($F:F)+3,FALSE),"Do not enter data")</f>
        <v>Other revenue (14E)</v>
      </c>
      <c r="C163" s="185" t="str">
        <f>IFERROR(VLOOKUP(Government_revenues_table[[#This Row],[GFS Classification]],Table6_GFS_codes_classification[],COLUMNS($F:G)+3,FALSE),"Do not enter data")</f>
        <v>Property income (141E)</v>
      </c>
      <c r="D163" s="185" t="str">
        <f>IFERROR(VLOOKUP(Government_revenues_table[[#This Row],[GFS Classification]],Table6_GFS_codes_classification[],COLUMNS($F:H)+3,FALSE),"Do not enter data")</f>
        <v>Rent (1415E)</v>
      </c>
      <c r="E163" s="185" t="str">
        <f>IFERROR(VLOOKUP(Government_revenues_table[[#This Row],[GFS Classification]],Table6_GFS_codes_classification[],COLUMNS($F:I)+3,FALSE),"Do not enter data")</f>
        <v>Royalties (1415E1)</v>
      </c>
      <c r="F163" s="246" t="s">
        <v>1508</v>
      </c>
      <c r="G163" s="246" t="s">
        <v>988</v>
      </c>
      <c r="H163" s="246" t="s">
        <v>2092</v>
      </c>
      <c r="I163" s="38" t="s">
        <v>1981</v>
      </c>
      <c r="J163" s="178">
        <v>12703115.93</v>
      </c>
      <c r="K163" s="38" t="s">
        <v>1199</v>
      </c>
      <c r="T163" s="224"/>
    </row>
    <row r="164" spans="2:20" x14ac:dyDescent="0.4">
      <c r="B164" s="185" t="str">
        <f>IFERROR(VLOOKUP(Government_revenues_table[[#This Row],[GFS Classification]],Table6_GFS_codes_classification[],COLUMNS($F:F)+3,FALSE),"Do not enter data")</f>
        <v>Other revenue (14E)</v>
      </c>
      <c r="C164" s="185" t="str">
        <f>IFERROR(VLOOKUP(Government_revenues_table[[#This Row],[GFS Classification]],Table6_GFS_codes_classification[],COLUMNS($F:G)+3,FALSE),"Do not enter data")</f>
        <v>Property income (141E)</v>
      </c>
      <c r="D164" s="185" t="str">
        <f>IFERROR(VLOOKUP(Government_revenues_table[[#This Row],[GFS Classification]],Table6_GFS_codes_classification[],COLUMNS($F:H)+3,FALSE),"Do not enter data")</f>
        <v>Rent (1415E)</v>
      </c>
      <c r="E164" s="185" t="str">
        <f>IFERROR(VLOOKUP(Government_revenues_table[[#This Row],[GFS Classification]],Table6_GFS_codes_classification[],COLUMNS($F:I)+3,FALSE),"Do not enter data")</f>
        <v>Royalties (1415E1)</v>
      </c>
      <c r="F164" s="246" t="s">
        <v>1508</v>
      </c>
      <c r="G164" s="246" t="s">
        <v>1973</v>
      </c>
      <c r="H164" s="246" t="s">
        <v>2093</v>
      </c>
      <c r="I164" s="38" t="s">
        <v>1981</v>
      </c>
      <c r="J164" s="178">
        <v>3622.8623685413809</v>
      </c>
      <c r="K164" s="38" t="s">
        <v>1199</v>
      </c>
      <c r="T164" s="224"/>
    </row>
    <row r="165" spans="2:20" x14ac:dyDescent="0.4">
      <c r="B165" s="185" t="str">
        <f>IFERROR(VLOOKUP(Government_revenues_table[[#This Row],[GFS Classification]],Table6_GFS_codes_classification[],COLUMNS($F:F)+3,FALSE),"Do not enter data")</f>
        <v>Other revenue (14E)</v>
      </c>
      <c r="C165" s="185" t="str">
        <f>IFERROR(VLOOKUP(Government_revenues_table[[#This Row],[GFS Classification]],Table6_GFS_codes_classification[],COLUMNS($F:G)+3,FALSE),"Do not enter data")</f>
        <v>Property income (141E)</v>
      </c>
      <c r="D165" s="185" t="str">
        <f>IFERROR(VLOOKUP(Government_revenues_table[[#This Row],[GFS Classification]],Table6_GFS_codes_classification[],COLUMNS($F:H)+3,FALSE),"Do not enter data")</f>
        <v>Rent (1415E)</v>
      </c>
      <c r="E165" s="185" t="str">
        <f>IFERROR(VLOOKUP(Government_revenues_table[[#This Row],[GFS Classification]],Table6_GFS_codes_classification[],COLUMNS($F:I)+3,FALSE),"Do not enter data")</f>
        <v>Royalties (1415E1)</v>
      </c>
      <c r="F165" s="246" t="s">
        <v>1508</v>
      </c>
      <c r="G165" s="246" t="s">
        <v>988</v>
      </c>
      <c r="H165" s="246" t="s">
        <v>2093</v>
      </c>
      <c r="I165" s="38" t="s">
        <v>1981</v>
      </c>
      <c r="J165" s="178">
        <v>19562152.98</v>
      </c>
      <c r="K165" s="38" t="s">
        <v>1199</v>
      </c>
      <c r="T165" s="224"/>
    </row>
    <row r="166" spans="2:20" x14ac:dyDescent="0.4">
      <c r="B166" s="185" t="str">
        <f>IFERROR(VLOOKUP(Government_revenues_table[[#This Row],[GFS Classification]],Table6_GFS_codes_classification[],COLUMNS($F:F)+3,FALSE),"Do not enter data")</f>
        <v>Other revenue (14E)</v>
      </c>
      <c r="C166" s="185" t="str">
        <f>IFERROR(VLOOKUP(Government_revenues_table[[#This Row],[GFS Classification]],Table6_GFS_codes_classification[],COLUMNS($F:G)+3,FALSE),"Do not enter data")</f>
        <v>Property income (141E)</v>
      </c>
      <c r="D166" s="185" t="str">
        <f>IFERROR(VLOOKUP(Government_revenues_table[[#This Row],[GFS Classification]],Table6_GFS_codes_classification[],COLUMNS($F:H)+3,FALSE),"Do not enter data")</f>
        <v>Rent (1415E)</v>
      </c>
      <c r="E166" s="185" t="str">
        <f>IFERROR(VLOOKUP(Government_revenues_table[[#This Row],[GFS Classification]],Table6_GFS_codes_classification[],COLUMNS($F:I)+3,FALSE),"Do not enter data")</f>
        <v>Bonuses (1415E2)</v>
      </c>
      <c r="F166" s="246" t="s">
        <v>1509</v>
      </c>
      <c r="G166" s="246" t="s">
        <v>988</v>
      </c>
      <c r="H166" s="246" t="s">
        <v>2169</v>
      </c>
      <c r="I166" s="38" t="s">
        <v>1981</v>
      </c>
      <c r="J166" s="178">
        <v>463014.14</v>
      </c>
      <c r="K166" s="38" t="s">
        <v>1199</v>
      </c>
      <c r="T166" s="224"/>
    </row>
    <row r="167" spans="2:20" x14ac:dyDescent="0.4">
      <c r="B167" s="185" t="str">
        <f>IFERROR(VLOOKUP(Government_revenues_table[[#This Row],[GFS Classification]],Table6_GFS_codes_classification[],COLUMNS($F:F)+3,FALSE),"Do not enter data")</f>
        <v>Other revenue (14E)</v>
      </c>
      <c r="C167" s="185" t="str">
        <f>IFERROR(VLOOKUP(Government_revenues_table[[#This Row],[GFS Classification]],Table6_GFS_codes_classification[],COLUMNS($F:G)+3,FALSE),"Do not enter data")</f>
        <v>Property income (141E)</v>
      </c>
      <c r="D167" s="185" t="str">
        <f>IFERROR(VLOOKUP(Government_revenues_table[[#This Row],[GFS Classification]],Table6_GFS_codes_classification[],COLUMNS($F:H)+3,FALSE),"Do not enter data")</f>
        <v>Rent (1415E)</v>
      </c>
      <c r="E167" s="185" t="str">
        <f>IFERROR(VLOOKUP(Government_revenues_table[[#This Row],[GFS Classification]],Table6_GFS_codes_classification[],COLUMNS($F:I)+3,FALSE),"Do not enter data")</f>
        <v>Bonuses (1415E2)</v>
      </c>
      <c r="F167" s="246" t="s">
        <v>1509</v>
      </c>
      <c r="G167" s="246" t="s">
        <v>988</v>
      </c>
      <c r="H167" s="246" t="s">
        <v>2170</v>
      </c>
      <c r="I167" s="38" t="s">
        <v>1981</v>
      </c>
      <c r="J167" s="178">
        <v>455673.27999999997</v>
      </c>
      <c r="K167" s="38" t="s">
        <v>1199</v>
      </c>
      <c r="T167" s="224"/>
    </row>
    <row r="168" spans="2:20" x14ac:dyDescent="0.4">
      <c r="B168" s="185" t="str">
        <f>IFERROR(VLOOKUP(Government_revenues_table[[#This Row],[GFS Classification]],Table6_GFS_codes_classification[],COLUMNS($F:F)+3,FALSE),"Do not enter data")</f>
        <v>Other revenue (14E)</v>
      </c>
      <c r="C168" s="185" t="str">
        <f>IFERROR(VLOOKUP(Government_revenues_table[[#This Row],[GFS Classification]],Table6_GFS_codes_classification[],COLUMNS($F:G)+3,FALSE),"Do not enter data")</f>
        <v>Property income (141E)</v>
      </c>
      <c r="D168" s="185" t="str">
        <f>IFERROR(VLOOKUP(Government_revenues_table[[#This Row],[GFS Classification]],Table6_GFS_codes_classification[],COLUMNS($F:H)+3,FALSE),"Do not enter data")</f>
        <v>Rent (1415E)</v>
      </c>
      <c r="E168" s="185" t="str">
        <f>IFERROR(VLOOKUP(Government_revenues_table[[#This Row],[GFS Classification]],Table6_GFS_codes_classification[],COLUMNS($F:I)+3,FALSE),"Do not enter data")</f>
        <v>Other rent payments (1415E5)</v>
      </c>
      <c r="F168" s="246" t="s">
        <v>1513</v>
      </c>
      <c r="G168" s="246" t="s">
        <v>1972</v>
      </c>
      <c r="H168" s="246" t="s">
        <v>2171</v>
      </c>
      <c r="I168" s="38" t="s">
        <v>1981</v>
      </c>
      <c r="J168" s="178">
        <v>443660.80999999994</v>
      </c>
      <c r="K168" s="38" t="s">
        <v>1199</v>
      </c>
      <c r="T168" s="224"/>
    </row>
    <row r="169" spans="2:20" x14ac:dyDescent="0.4">
      <c r="B169" s="185" t="str">
        <f>IFERROR(VLOOKUP(Government_revenues_table[[#This Row],[GFS Classification]],Table6_GFS_codes_classification[],COLUMNS($F:F)+3,FALSE),"Do not enter data")</f>
        <v>Other revenue (14E)</v>
      </c>
      <c r="C169" s="185" t="str">
        <f>IFERROR(VLOOKUP(Government_revenues_table[[#This Row],[GFS Classification]],Table6_GFS_codes_classification[],COLUMNS($F:G)+3,FALSE),"Do not enter data")</f>
        <v>Property income (141E)</v>
      </c>
      <c r="D169" s="185" t="str">
        <f>IFERROR(VLOOKUP(Government_revenues_table[[#This Row],[GFS Classification]],Table6_GFS_codes_classification[],COLUMNS($F:H)+3,FALSE),"Do not enter data")</f>
        <v>Rent (1415E)</v>
      </c>
      <c r="E169" s="185" t="str">
        <f>IFERROR(VLOOKUP(Government_revenues_table[[#This Row],[GFS Classification]],Table6_GFS_codes_classification[],COLUMNS($F:I)+3,FALSE),"Do not enter data")</f>
        <v>Other rent payments (1415E5)</v>
      </c>
      <c r="F169" s="246" t="s">
        <v>1513</v>
      </c>
      <c r="G169" s="246" t="s">
        <v>1973</v>
      </c>
      <c r="H169" s="246" t="s">
        <v>2171</v>
      </c>
      <c r="I169" s="38" t="s">
        <v>1981</v>
      </c>
      <c r="J169" s="178">
        <v>3960</v>
      </c>
      <c r="K169" s="38" t="s">
        <v>1199</v>
      </c>
      <c r="T169" s="224"/>
    </row>
    <row r="170" spans="2:20" x14ac:dyDescent="0.4">
      <c r="B170" s="185" t="str">
        <f>IFERROR(VLOOKUP(Government_revenues_table[[#This Row],[GFS Classification]],Table6_GFS_codes_classification[],COLUMNS($F:F)+3,FALSE),"Do not enter data")</f>
        <v>Other revenue (14E)</v>
      </c>
      <c r="C170" s="185" t="str">
        <f>IFERROR(VLOOKUP(Government_revenues_table[[#This Row],[GFS Classification]],Table6_GFS_codes_classification[],COLUMNS($F:G)+3,FALSE),"Do not enter data")</f>
        <v>Property income (141E)</v>
      </c>
      <c r="D170" s="185" t="str">
        <f>IFERROR(VLOOKUP(Government_revenues_table[[#This Row],[GFS Classification]],Table6_GFS_codes_classification[],COLUMNS($F:H)+3,FALSE),"Do not enter data")</f>
        <v>Rent (1415E)</v>
      </c>
      <c r="E170" s="185" t="str">
        <f>IFERROR(VLOOKUP(Government_revenues_table[[#This Row],[GFS Classification]],Table6_GFS_codes_classification[],COLUMNS($F:I)+3,FALSE),"Do not enter data")</f>
        <v>Other rent payments (1415E5)</v>
      </c>
      <c r="F170" s="246" t="s">
        <v>1513</v>
      </c>
      <c r="G170" s="246" t="s">
        <v>988</v>
      </c>
      <c r="H170" s="246" t="s">
        <v>2171</v>
      </c>
      <c r="I170" s="38" t="s">
        <v>1981</v>
      </c>
      <c r="J170" s="178">
        <v>463014.14</v>
      </c>
      <c r="K170" s="38" t="s">
        <v>1199</v>
      </c>
      <c r="T170" s="224"/>
    </row>
    <row r="171" spans="2:20" x14ac:dyDescent="0.4">
      <c r="B171" s="185" t="str">
        <f>IFERROR(VLOOKUP(Government_revenues_table[[#This Row],[GFS Classification]],Table6_GFS_codes_classification[],COLUMNS($F:F)+3,FALSE),"Do not enter data")</f>
        <v>Other revenue (14E)</v>
      </c>
      <c r="C171" s="185" t="str">
        <f>IFERROR(VLOOKUP(Government_revenues_table[[#This Row],[GFS Classification]],Table6_GFS_codes_classification[],COLUMNS($F:G)+3,FALSE),"Do not enter data")</f>
        <v>Property income (141E)</v>
      </c>
      <c r="D171" s="185" t="str">
        <f>IFERROR(VLOOKUP(Government_revenues_table[[#This Row],[GFS Classification]],Table6_GFS_codes_classification[],COLUMNS($F:H)+3,FALSE),"Do not enter data")</f>
        <v>Rent (1415E)</v>
      </c>
      <c r="E171" s="185" t="str">
        <f>IFERROR(VLOOKUP(Government_revenues_table[[#This Row],[GFS Classification]],Table6_GFS_codes_classification[],COLUMNS($F:I)+3,FALSE),"Do not enter data")</f>
        <v>Other rent payments (1415E5)</v>
      </c>
      <c r="F171" s="246" t="s">
        <v>1513</v>
      </c>
      <c r="G171" s="246" t="s">
        <v>1973</v>
      </c>
      <c r="H171" s="246" t="s">
        <v>2164</v>
      </c>
      <c r="I171" s="38" t="s">
        <v>1981</v>
      </c>
      <c r="J171" s="178">
        <v>3500</v>
      </c>
      <c r="K171" s="38" t="s">
        <v>1199</v>
      </c>
      <c r="T171" s="224"/>
    </row>
    <row r="172" spans="2:20" x14ac:dyDescent="0.4">
      <c r="B172" s="185" t="str">
        <f>IFERROR(VLOOKUP(Government_revenues_table[[#This Row],[GFS Classification]],Table6_GFS_codes_classification[],COLUMNS($F:F)+3,FALSE),"Do not enter data")</f>
        <v>Other revenue (14E)</v>
      </c>
      <c r="C172" s="185" t="str">
        <f>IFERROR(VLOOKUP(Government_revenues_table[[#This Row],[GFS Classification]],Table6_GFS_codes_classification[],COLUMNS($F:G)+3,FALSE),"Do not enter data")</f>
        <v>Property income (141E)</v>
      </c>
      <c r="D172" s="185" t="str">
        <f>IFERROR(VLOOKUP(Government_revenues_table[[#This Row],[GFS Classification]],Table6_GFS_codes_classification[],COLUMNS($F:H)+3,FALSE),"Do not enter data")</f>
        <v>Rent (1415E)</v>
      </c>
      <c r="E172" s="185" t="str">
        <f>IFERROR(VLOOKUP(Government_revenues_table[[#This Row],[GFS Classification]],Table6_GFS_codes_classification[],COLUMNS($F:I)+3,FALSE),"Do not enter data")</f>
        <v>Other rent payments (1415E5)</v>
      </c>
      <c r="F172" s="246" t="s">
        <v>1513</v>
      </c>
      <c r="G172" s="246" t="s">
        <v>988</v>
      </c>
      <c r="H172" s="246" t="s">
        <v>2164</v>
      </c>
      <c r="I172" s="38" t="s">
        <v>1981</v>
      </c>
      <c r="J172" s="178">
        <v>1000000</v>
      </c>
      <c r="K172" s="38" t="s">
        <v>1199</v>
      </c>
      <c r="T172" s="224"/>
    </row>
    <row r="173" spans="2:20" x14ac:dyDescent="0.4">
      <c r="B173" s="185" t="str">
        <f>IFERROR(VLOOKUP(Government_revenues_table[[#This Row],[GFS Classification]],Table6_GFS_codes_classification[],COLUMNS($F:F)+3,FALSE),"Do not enter data")</f>
        <v>Other revenue (14E)</v>
      </c>
      <c r="C173" s="185" t="str">
        <f>IFERROR(VLOOKUP(Government_revenues_table[[#This Row],[GFS Classification]],Table6_GFS_codes_classification[],COLUMNS($F:G)+3,FALSE),"Do not enter data")</f>
        <v>Sales of goods and services (142E)</v>
      </c>
      <c r="D173" s="185" t="str">
        <f>IFERROR(VLOOKUP(Government_revenues_table[[#This Row],[GFS Classification]],Table6_GFS_codes_classification[],COLUMNS($F:H)+3,FALSE),"Do not enter data")</f>
        <v>Administrative fees for government services (1422E)</v>
      </c>
      <c r="E173" s="185" t="str">
        <f>IFERROR(VLOOKUP(Government_revenues_table[[#This Row],[GFS Classification]],Table6_GFS_codes_classification[],COLUMNS($F:I)+3,FALSE),"Do not enter data")</f>
        <v>Administrative fees for government services (1422E)</v>
      </c>
      <c r="F173" s="246" t="s">
        <v>1511</v>
      </c>
      <c r="G173" s="246" t="s">
        <v>1972</v>
      </c>
      <c r="H173" s="246" t="s">
        <v>2133</v>
      </c>
      <c r="I173" s="38" t="s">
        <v>1981</v>
      </c>
      <c r="J173" s="178">
        <v>7650</v>
      </c>
      <c r="K173" s="38" t="s">
        <v>1199</v>
      </c>
      <c r="T173" s="224"/>
    </row>
    <row r="174" spans="2:20" x14ac:dyDescent="0.4">
      <c r="B174" s="185" t="str">
        <f>IFERROR(VLOOKUP(Government_revenues_table[[#This Row],[GFS Classification]],Table6_GFS_codes_classification[],COLUMNS($F:F)+3,FALSE),"Do not enter data")</f>
        <v>Other revenue (14E)</v>
      </c>
      <c r="C174" s="185" t="str">
        <f>IFERROR(VLOOKUP(Government_revenues_table[[#This Row],[GFS Classification]],Table6_GFS_codes_classification[],COLUMNS($F:G)+3,FALSE),"Do not enter data")</f>
        <v>Sales of goods and services (142E)</v>
      </c>
      <c r="D174" s="185" t="str">
        <f>IFERROR(VLOOKUP(Government_revenues_table[[#This Row],[GFS Classification]],Table6_GFS_codes_classification[],COLUMNS($F:H)+3,FALSE),"Do not enter data")</f>
        <v>Administrative fees for government services (1422E)</v>
      </c>
      <c r="E174" s="185" t="str">
        <f>IFERROR(VLOOKUP(Government_revenues_table[[#This Row],[GFS Classification]],Table6_GFS_codes_classification[],COLUMNS($F:I)+3,FALSE),"Do not enter data")</f>
        <v>Administrative fees for government services (1422E)</v>
      </c>
      <c r="F174" s="246" t="s">
        <v>1511</v>
      </c>
      <c r="G174" s="246" t="s">
        <v>1973</v>
      </c>
      <c r="H174" s="246" t="s">
        <v>2133</v>
      </c>
      <c r="I174" s="38" t="s">
        <v>1981</v>
      </c>
      <c r="J174" s="178">
        <v>15465.752171925011</v>
      </c>
      <c r="K174" s="38" t="s">
        <v>1199</v>
      </c>
      <c r="T174" s="224"/>
    </row>
    <row r="175" spans="2:20" x14ac:dyDescent="0.4">
      <c r="B175" s="185" t="str">
        <f>IFERROR(VLOOKUP(Government_revenues_table[[#This Row],[GFS Classification]],Table6_GFS_codes_classification[],COLUMNS($F:F)+3,FALSE),"Do not enter data")</f>
        <v>Other revenue (14E)</v>
      </c>
      <c r="C175" s="185" t="str">
        <f>IFERROR(VLOOKUP(Government_revenues_table[[#This Row],[GFS Classification]],Table6_GFS_codes_classification[],COLUMNS($F:G)+3,FALSE),"Do not enter data")</f>
        <v>Sales of goods and services (142E)</v>
      </c>
      <c r="D175" s="185" t="str">
        <f>IFERROR(VLOOKUP(Government_revenues_table[[#This Row],[GFS Classification]],Table6_GFS_codes_classification[],COLUMNS($F:H)+3,FALSE),"Do not enter data")</f>
        <v>Administrative fees for government services (1422E)</v>
      </c>
      <c r="E175" s="185" t="str">
        <f>IFERROR(VLOOKUP(Government_revenues_table[[#This Row],[GFS Classification]],Table6_GFS_codes_classification[],COLUMNS($F:I)+3,FALSE),"Do not enter data")</f>
        <v>Administrative fees for government services (1422E)</v>
      </c>
      <c r="F175" s="246" t="s">
        <v>1511</v>
      </c>
      <c r="G175" s="246" t="s">
        <v>988</v>
      </c>
      <c r="H175" s="246" t="s">
        <v>2133</v>
      </c>
      <c r="I175" s="38" t="s">
        <v>1981</v>
      </c>
      <c r="J175" s="178">
        <v>28889.364540466388</v>
      </c>
      <c r="K175" s="38" t="s">
        <v>1199</v>
      </c>
      <c r="T175" s="224"/>
    </row>
    <row r="176" spans="2:20" x14ac:dyDescent="0.4">
      <c r="B176" s="185" t="str">
        <f>IFERROR(VLOOKUP(Government_revenues_table[[#This Row],[GFS Classification]],Table6_GFS_codes_classification[],COLUMNS($F:F)+3,FALSE),"Do not enter data")</f>
        <v>Other revenue (14E)</v>
      </c>
      <c r="C176" s="185" t="str">
        <f>IFERROR(VLOOKUP(Government_revenues_table[[#This Row],[GFS Classification]],Table6_GFS_codes_classification[],COLUMNS($F:G)+3,FALSE),"Do not enter data")</f>
        <v>Sales of goods and services (142E)</v>
      </c>
      <c r="D176" s="185" t="str">
        <f>IFERROR(VLOOKUP(Government_revenues_table[[#This Row],[GFS Classification]],Table6_GFS_codes_classification[],COLUMNS($F:H)+3,FALSE),"Do not enter data")</f>
        <v>Administrative fees for government services (1422E)</v>
      </c>
      <c r="E176" s="185" t="str">
        <f>IFERROR(VLOOKUP(Government_revenues_table[[#This Row],[GFS Classification]],Table6_GFS_codes_classification[],COLUMNS($F:I)+3,FALSE),"Do not enter data")</f>
        <v>Administrative fees for government services (1422E)</v>
      </c>
      <c r="F176" s="246" t="s">
        <v>1511</v>
      </c>
      <c r="G176" s="246" t="s">
        <v>1972</v>
      </c>
      <c r="H176" s="246" t="s">
        <v>2135</v>
      </c>
      <c r="I176" s="38" t="s">
        <v>1981</v>
      </c>
      <c r="J176" s="178">
        <v>500</v>
      </c>
      <c r="K176" s="38" t="s">
        <v>1199</v>
      </c>
      <c r="T176" s="224"/>
    </row>
    <row r="177" spans="2:20" x14ac:dyDescent="0.4">
      <c r="B177" s="185" t="str">
        <f>IFERROR(VLOOKUP(Government_revenues_table[[#This Row],[GFS Classification]],Table6_GFS_codes_classification[],COLUMNS($F:F)+3,FALSE),"Do not enter data")</f>
        <v>Other revenue (14E)</v>
      </c>
      <c r="C177" s="185" t="str">
        <f>IFERROR(VLOOKUP(Government_revenues_table[[#This Row],[GFS Classification]],Table6_GFS_codes_classification[],COLUMNS($F:G)+3,FALSE),"Do not enter data")</f>
        <v>Sales of goods and services (142E)</v>
      </c>
      <c r="D177" s="185" t="str">
        <f>IFERROR(VLOOKUP(Government_revenues_table[[#This Row],[GFS Classification]],Table6_GFS_codes_classification[],COLUMNS($F:H)+3,FALSE),"Do not enter data")</f>
        <v>Administrative fees for government services (1422E)</v>
      </c>
      <c r="E177" s="185" t="str">
        <f>IFERROR(VLOOKUP(Government_revenues_table[[#This Row],[GFS Classification]],Table6_GFS_codes_classification[],COLUMNS($F:I)+3,FALSE),"Do not enter data")</f>
        <v>Administrative fees for government services (1422E)</v>
      </c>
      <c r="F177" s="246" t="s">
        <v>1511</v>
      </c>
      <c r="G177" s="246" t="s">
        <v>1973</v>
      </c>
      <c r="H177" s="246" t="s">
        <v>2135</v>
      </c>
      <c r="I177" s="38" t="s">
        <v>1981</v>
      </c>
      <c r="J177" s="178">
        <v>2520</v>
      </c>
      <c r="K177" s="38" t="s">
        <v>1199</v>
      </c>
      <c r="T177" s="224"/>
    </row>
    <row r="178" spans="2:20" x14ac:dyDescent="0.4">
      <c r="B178" s="185" t="str">
        <f>IFERROR(VLOOKUP(Government_revenues_table[[#This Row],[GFS Classification]],Table6_GFS_codes_classification[],COLUMNS($F:F)+3,FALSE),"Do not enter data")</f>
        <v>Other revenue (14E)</v>
      </c>
      <c r="C178" s="185" t="str">
        <f>IFERROR(VLOOKUP(Government_revenues_table[[#This Row],[GFS Classification]],Table6_GFS_codes_classification[],COLUMNS($F:G)+3,FALSE),"Do not enter data")</f>
        <v>Sales of goods and services (142E)</v>
      </c>
      <c r="D178" s="185" t="str">
        <f>IFERROR(VLOOKUP(Government_revenues_table[[#This Row],[GFS Classification]],Table6_GFS_codes_classification[],COLUMNS($F:H)+3,FALSE),"Do not enter data")</f>
        <v>Administrative fees for government services (1422E)</v>
      </c>
      <c r="E178" s="185" t="str">
        <f>IFERROR(VLOOKUP(Government_revenues_table[[#This Row],[GFS Classification]],Table6_GFS_codes_classification[],COLUMNS($F:I)+3,FALSE),"Do not enter data")</f>
        <v>Administrative fees for government services (1422E)</v>
      </c>
      <c r="F178" s="246" t="s">
        <v>1511</v>
      </c>
      <c r="G178" s="246" t="s">
        <v>988</v>
      </c>
      <c r="H178" s="246" t="s">
        <v>2135</v>
      </c>
      <c r="I178" s="38" t="s">
        <v>1981</v>
      </c>
      <c r="J178" s="178">
        <v>50</v>
      </c>
      <c r="K178" s="38" t="s">
        <v>1199</v>
      </c>
      <c r="T178" s="224"/>
    </row>
    <row r="179" spans="2:20" x14ac:dyDescent="0.4">
      <c r="B179" s="185" t="str">
        <f>IFERROR(VLOOKUP(Government_revenues_table[[#This Row],[GFS Classification]],Table6_GFS_codes_classification[],COLUMNS($F:F)+3,FALSE),"Do not enter data")</f>
        <v>Other revenue (14E)</v>
      </c>
      <c r="C179" s="185" t="str">
        <f>IFERROR(VLOOKUP(Government_revenues_table[[#This Row],[GFS Classification]],Table6_GFS_codes_classification[],COLUMNS($F:G)+3,FALSE),"Do not enter data")</f>
        <v>Sales of goods and services (142E)</v>
      </c>
      <c r="D179" s="185" t="str">
        <f>IFERROR(VLOOKUP(Government_revenues_table[[#This Row],[GFS Classification]],Table6_GFS_codes_classification[],COLUMNS($F:H)+3,FALSE),"Do not enter data")</f>
        <v>Administrative fees for government services (1422E)</v>
      </c>
      <c r="E179" s="185" t="str">
        <f>IFERROR(VLOOKUP(Government_revenues_table[[#This Row],[GFS Classification]],Table6_GFS_codes_classification[],COLUMNS($F:I)+3,FALSE),"Do not enter data")</f>
        <v>Administrative fees for government services (1422E)</v>
      </c>
      <c r="F179" s="246" t="s">
        <v>1511</v>
      </c>
      <c r="G179" s="246" t="s">
        <v>988</v>
      </c>
      <c r="H179" s="246" t="s">
        <v>2136</v>
      </c>
      <c r="I179" s="38" t="s">
        <v>1981</v>
      </c>
      <c r="J179" s="178">
        <v>25</v>
      </c>
      <c r="K179" s="38" t="s">
        <v>1199</v>
      </c>
      <c r="T179" s="224"/>
    </row>
    <row r="180" spans="2:20" x14ac:dyDescent="0.4">
      <c r="B180" s="185" t="str">
        <f>IFERROR(VLOOKUP(Government_revenues_table[[#This Row],[GFS Classification]],Table6_GFS_codes_classification[],COLUMNS($F:F)+3,FALSE),"Do not enter data")</f>
        <v>Other revenue (14E)</v>
      </c>
      <c r="C180" s="185" t="str">
        <f>IFERROR(VLOOKUP(Government_revenues_table[[#This Row],[GFS Classification]],Table6_GFS_codes_classification[],COLUMNS($F:G)+3,FALSE),"Do not enter data")</f>
        <v>Sales of goods and services (142E)</v>
      </c>
      <c r="D180" s="185" t="str">
        <f>IFERROR(VLOOKUP(Government_revenues_table[[#This Row],[GFS Classification]],Table6_GFS_codes_classification[],COLUMNS($F:H)+3,FALSE),"Do not enter data")</f>
        <v>Administrative fees for government services (1422E)</v>
      </c>
      <c r="E180" s="185" t="str">
        <f>IFERROR(VLOOKUP(Government_revenues_table[[#This Row],[GFS Classification]],Table6_GFS_codes_classification[],COLUMNS($F:I)+3,FALSE),"Do not enter data")</f>
        <v>Administrative fees for government services (1422E)</v>
      </c>
      <c r="F180" s="246" t="s">
        <v>1511</v>
      </c>
      <c r="G180" s="246" t="s">
        <v>1972</v>
      </c>
      <c r="H180" s="246" t="s">
        <v>2140</v>
      </c>
      <c r="I180" s="38" t="s">
        <v>1981</v>
      </c>
      <c r="J180" s="178">
        <v>200</v>
      </c>
      <c r="K180" s="38" t="s">
        <v>1199</v>
      </c>
      <c r="T180" s="224"/>
    </row>
    <row r="181" spans="2:20" x14ac:dyDescent="0.4">
      <c r="B181" s="185" t="str">
        <f>IFERROR(VLOOKUP(Government_revenues_table[[#This Row],[GFS Classification]],Table6_GFS_codes_classification[],COLUMNS($F:F)+3,FALSE),"Do not enter data")</f>
        <v>Other revenue (14E)</v>
      </c>
      <c r="C181" s="185" t="str">
        <f>IFERROR(VLOOKUP(Government_revenues_table[[#This Row],[GFS Classification]],Table6_GFS_codes_classification[],COLUMNS($F:G)+3,FALSE),"Do not enter data")</f>
        <v>Sales of goods and services (142E)</v>
      </c>
      <c r="D181" s="185" t="str">
        <f>IFERROR(VLOOKUP(Government_revenues_table[[#This Row],[GFS Classification]],Table6_GFS_codes_classification[],COLUMNS($F:H)+3,FALSE),"Do not enter data")</f>
        <v>Administrative fees for government services (1422E)</v>
      </c>
      <c r="E181" s="185" t="str">
        <f>IFERROR(VLOOKUP(Government_revenues_table[[#This Row],[GFS Classification]],Table6_GFS_codes_classification[],COLUMNS($F:I)+3,FALSE),"Do not enter data")</f>
        <v>Administrative fees for government services (1422E)</v>
      </c>
      <c r="F181" s="246" t="s">
        <v>1511</v>
      </c>
      <c r="G181" s="246" t="s">
        <v>1972</v>
      </c>
      <c r="H181" s="246" t="s">
        <v>2142</v>
      </c>
      <c r="I181" s="38" t="s">
        <v>1981</v>
      </c>
      <c r="J181" s="178">
        <v>250</v>
      </c>
      <c r="K181" s="38" t="s">
        <v>1199</v>
      </c>
      <c r="T181" s="224"/>
    </row>
    <row r="182" spans="2:20" x14ac:dyDescent="0.4">
      <c r="B182" s="185" t="str">
        <f>IFERROR(VLOOKUP(Government_revenues_table[[#This Row],[GFS Classification]],Table6_GFS_codes_classification[],COLUMNS($F:F)+3,FALSE),"Do not enter data")</f>
        <v>Other revenue (14E)</v>
      </c>
      <c r="C182" s="185" t="str">
        <f>IFERROR(VLOOKUP(Government_revenues_table[[#This Row],[GFS Classification]],Table6_GFS_codes_classification[],COLUMNS($F:G)+3,FALSE),"Do not enter data")</f>
        <v>Sales of goods and services (142E)</v>
      </c>
      <c r="D182" s="185" t="str">
        <f>IFERROR(VLOOKUP(Government_revenues_table[[#This Row],[GFS Classification]],Table6_GFS_codes_classification[],COLUMNS($F:H)+3,FALSE),"Do not enter data")</f>
        <v>Administrative fees for government services (1422E)</v>
      </c>
      <c r="E182" s="185" t="str">
        <f>IFERROR(VLOOKUP(Government_revenues_table[[#This Row],[GFS Classification]],Table6_GFS_codes_classification[],COLUMNS($F:I)+3,FALSE),"Do not enter data")</f>
        <v>Administrative fees for government services (1422E)</v>
      </c>
      <c r="F182" s="246" t="s">
        <v>1511</v>
      </c>
      <c r="G182" s="246" t="s">
        <v>1972</v>
      </c>
      <c r="H182" s="246" t="s">
        <v>2143</v>
      </c>
      <c r="I182" s="38" t="s">
        <v>1981</v>
      </c>
      <c r="J182" s="178">
        <v>350</v>
      </c>
      <c r="K182" s="38" t="s">
        <v>1199</v>
      </c>
      <c r="T182" s="224"/>
    </row>
    <row r="183" spans="2:20" x14ac:dyDescent="0.4">
      <c r="B183" s="185" t="str">
        <f>IFERROR(VLOOKUP(Government_revenues_table[[#This Row],[GFS Classification]],Table6_GFS_codes_classification[],COLUMNS($F:F)+3,FALSE),"Do not enter data")</f>
        <v>Other revenue (14E)</v>
      </c>
      <c r="C183" s="185" t="str">
        <f>IFERROR(VLOOKUP(Government_revenues_table[[#This Row],[GFS Classification]],Table6_GFS_codes_classification[],COLUMNS($F:G)+3,FALSE),"Do not enter data")</f>
        <v>Sales of goods and services (142E)</v>
      </c>
      <c r="D183" s="185" t="str">
        <f>IFERROR(VLOOKUP(Government_revenues_table[[#This Row],[GFS Classification]],Table6_GFS_codes_classification[],COLUMNS($F:H)+3,FALSE),"Do not enter data")</f>
        <v>Administrative fees for government services (1422E)</v>
      </c>
      <c r="E183" s="185" t="str">
        <f>IFERROR(VLOOKUP(Government_revenues_table[[#This Row],[GFS Classification]],Table6_GFS_codes_classification[],COLUMNS($F:I)+3,FALSE),"Do not enter data")</f>
        <v>Administrative fees for government services (1422E)</v>
      </c>
      <c r="F183" s="246" t="s">
        <v>1511</v>
      </c>
      <c r="G183" s="246" t="s">
        <v>988</v>
      </c>
      <c r="H183" s="246" t="s">
        <v>2144</v>
      </c>
      <c r="I183" s="38" t="s">
        <v>1981</v>
      </c>
      <c r="J183" s="178">
        <v>10</v>
      </c>
      <c r="K183" s="38" t="s">
        <v>1199</v>
      </c>
      <c r="T183" s="224"/>
    </row>
    <row r="184" spans="2:20" x14ac:dyDescent="0.4">
      <c r="B184" s="185" t="str">
        <f>IFERROR(VLOOKUP(Government_revenues_table[[#This Row],[GFS Classification]],Table6_GFS_codes_classification[],COLUMNS($F:F)+3,FALSE),"Do not enter data")</f>
        <v>Other revenue (14E)</v>
      </c>
      <c r="C184" s="185" t="str">
        <f>IFERROR(VLOOKUP(Government_revenues_table[[#This Row],[GFS Classification]],Table6_GFS_codes_classification[],COLUMNS($F:G)+3,FALSE),"Do not enter data")</f>
        <v>Sales of goods and services (142E)</v>
      </c>
      <c r="D184" s="185" t="str">
        <f>IFERROR(VLOOKUP(Government_revenues_table[[#This Row],[GFS Classification]],Table6_GFS_codes_classification[],COLUMNS($F:H)+3,FALSE),"Do not enter data")</f>
        <v>Administrative fees for government services (1422E)</v>
      </c>
      <c r="E184" s="185" t="str">
        <f>IFERROR(VLOOKUP(Government_revenues_table[[#This Row],[GFS Classification]],Table6_GFS_codes_classification[],COLUMNS($F:I)+3,FALSE),"Do not enter data")</f>
        <v>Administrative fees for government services (1422E)</v>
      </c>
      <c r="F184" s="246" t="s">
        <v>1511</v>
      </c>
      <c r="G184" s="246" t="s">
        <v>1972</v>
      </c>
      <c r="H184" s="246" t="s">
        <v>2145</v>
      </c>
      <c r="I184" s="38" t="s">
        <v>1981</v>
      </c>
      <c r="J184" s="178">
        <v>4000</v>
      </c>
      <c r="K184" s="38" t="s">
        <v>1199</v>
      </c>
      <c r="T184" s="224"/>
    </row>
    <row r="185" spans="2:20" x14ac:dyDescent="0.4">
      <c r="B185" s="185" t="str">
        <f>IFERROR(VLOOKUP(Government_revenues_table[[#This Row],[GFS Classification]],Table6_GFS_codes_classification[],COLUMNS($F:F)+3,FALSE),"Do not enter data")</f>
        <v>Other revenue (14E)</v>
      </c>
      <c r="C185" s="185" t="str">
        <f>IFERROR(VLOOKUP(Government_revenues_table[[#This Row],[GFS Classification]],Table6_GFS_codes_classification[],COLUMNS($F:G)+3,FALSE),"Do not enter data")</f>
        <v>Sales of goods and services (142E)</v>
      </c>
      <c r="D185" s="185" t="str">
        <f>IFERROR(VLOOKUP(Government_revenues_table[[#This Row],[GFS Classification]],Table6_GFS_codes_classification[],COLUMNS($F:H)+3,FALSE),"Do not enter data")</f>
        <v>Administrative fees for government services (1422E)</v>
      </c>
      <c r="E185" s="185" t="str">
        <f>IFERROR(VLOOKUP(Government_revenues_table[[#This Row],[GFS Classification]],Table6_GFS_codes_classification[],COLUMNS($F:I)+3,FALSE),"Do not enter data")</f>
        <v>Administrative fees for government services (1422E)</v>
      </c>
      <c r="F185" s="246" t="s">
        <v>1511</v>
      </c>
      <c r="G185" s="246" t="s">
        <v>988</v>
      </c>
      <c r="H185" s="246" t="s">
        <v>2145</v>
      </c>
      <c r="I185" s="38" t="s">
        <v>1981</v>
      </c>
      <c r="J185" s="178">
        <v>500</v>
      </c>
      <c r="K185" s="38" t="s">
        <v>1199</v>
      </c>
      <c r="T185" s="224"/>
    </row>
    <row r="186" spans="2:20" x14ac:dyDescent="0.4">
      <c r="B186" s="185" t="str">
        <f>IFERROR(VLOOKUP(Government_revenues_table[[#This Row],[GFS Classification]],Table6_GFS_codes_classification[],COLUMNS($F:F)+3,FALSE),"Do not enter data")</f>
        <v>Other revenue (14E)</v>
      </c>
      <c r="C186" s="185" t="str">
        <f>IFERROR(VLOOKUP(Government_revenues_table[[#This Row],[GFS Classification]],Table6_GFS_codes_classification[],COLUMNS($F:G)+3,FALSE),"Do not enter data")</f>
        <v>Sales of goods and services (142E)</v>
      </c>
      <c r="D186" s="185" t="str">
        <f>IFERROR(VLOOKUP(Government_revenues_table[[#This Row],[GFS Classification]],Table6_GFS_codes_classification[],COLUMNS($F:H)+3,FALSE),"Do not enter data")</f>
        <v>Administrative fees for government services (1422E)</v>
      </c>
      <c r="E186" s="185" t="str">
        <f>IFERROR(VLOOKUP(Government_revenues_table[[#This Row],[GFS Classification]],Table6_GFS_codes_classification[],COLUMNS($F:I)+3,FALSE),"Do not enter data")</f>
        <v>Administrative fees for government services (1422E)</v>
      </c>
      <c r="F186" s="246" t="s">
        <v>1511</v>
      </c>
      <c r="G186" s="246" t="s">
        <v>1973</v>
      </c>
      <c r="H186" s="246" t="s">
        <v>2148</v>
      </c>
      <c r="I186" s="38" t="s">
        <v>1981</v>
      </c>
      <c r="J186" s="178">
        <v>100</v>
      </c>
      <c r="K186" s="38" t="s">
        <v>1199</v>
      </c>
      <c r="T186" s="224"/>
    </row>
    <row r="187" spans="2:20" x14ac:dyDescent="0.4">
      <c r="B187" s="185" t="str">
        <f>IFERROR(VLOOKUP(Government_revenues_table[[#This Row],[GFS Classification]],Table6_GFS_codes_classification[],COLUMNS($F:F)+3,FALSE),"Do not enter data")</f>
        <v>Other revenue (14E)</v>
      </c>
      <c r="C187" s="185" t="str">
        <f>IFERROR(VLOOKUP(Government_revenues_table[[#This Row],[GFS Classification]],Table6_GFS_codes_classification[],COLUMNS($F:G)+3,FALSE),"Do not enter data")</f>
        <v>Sales of goods and services (142E)</v>
      </c>
      <c r="D187" s="185" t="str">
        <f>IFERROR(VLOOKUP(Government_revenues_table[[#This Row],[GFS Classification]],Table6_GFS_codes_classification[],COLUMNS($F:H)+3,FALSE),"Do not enter data")</f>
        <v>Administrative fees for government services (1422E)</v>
      </c>
      <c r="E187" s="185" t="str">
        <f>IFERROR(VLOOKUP(Government_revenues_table[[#This Row],[GFS Classification]],Table6_GFS_codes_classification[],COLUMNS($F:I)+3,FALSE),"Do not enter data")</f>
        <v>Administrative fees for government services (1422E)</v>
      </c>
      <c r="F187" s="246" t="s">
        <v>1511</v>
      </c>
      <c r="G187" s="246" t="s">
        <v>1973</v>
      </c>
      <c r="H187" s="246" t="s">
        <v>2152</v>
      </c>
      <c r="I187" s="38" t="s">
        <v>1981</v>
      </c>
      <c r="J187" s="178">
        <v>20</v>
      </c>
      <c r="K187" s="38" t="s">
        <v>1199</v>
      </c>
      <c r="T187" s="224"/>
    </row>
    <row r="188" spans="2:20" x14ac:dyDescent="0.4">
      <c r="B188" s="185" t="str">
        <f>IFERROR(VLOOKUP(Government_revenues_table[[#This Row],[GFS Classification]],Table6_GFS_codes_classification[],COLUMNS($F:F)+3,FALSE),"Do not enter data")</f>
        <v>Other revenue (14E)</v>
      </c>
      <c r="C188" s="185" t="str">
        <f>IFERROR(VLOOKUP(Government_revenues_table[[#This Row],[GFS Classification]],Table6_GFS_codes_classification[],COLUMNS($F:G)+3,FALSE),"Do not enter data")</f>
        <v>Fines, penalties, and forfeits (143E)</v>
      </c>
      <c r="D188" s="185" t="str">
        <f>IFERROR(VLOOKUP(Government_revenues_table[[#This Row],[GFS Classification]],Table6_GFS_codes_classification[],COLUMNS($F:H)+3,FALSE),"Do not enter data")</f>
        <v>Fines, penalties, and forfeits (143E)</v>
      </c>
      <c r="E188" s="185" t="str">
        <f>IFERROR(VLOOKUP(Government_revenues_table[[#This Row],[GFS Classification]],Table6_GFS_codes_classification[],COLUMNS($F:I)+3,FALSE),"Do not enter data")</f>
        <v>Fines, penalties, and forfeits (143E)</v>
      </c>
      <c r="F188" s="246" t="s">
        <v>1484</v>
      </c>
      <c r="G188" s="246" t="s">
        <v>1972</v>
      </c>
      <c r="H188" s="246" t="s">
        <v>2176</v>
      </c>
      <c r="I188" s="38" t="s">
        <v>1981</v>
      </c>
      <c r="J188" s="178">
        <v>3225</v>
      </c>
      <c r="K188" s="38" t="s">
        <v>1199</v>
      </c>
      <c r="T188" s="224"/>
    </row>
    <row r="189" spans="2:20" x14ac:dyDescent="0.4">
      <c r="B189" s="185" t="str">
        <f>IFERROR(VLOOKUP(Government_revenues_table[[#This Row],[GFS Classification]],Table6_GFS_codes_classification[],COLUMNS($F:F)+3,FALSE),"Do not enter data")</f>
        <v>Other revenue (14E)</v>
      </c>
      <c r="C189" s="185" t="str">
        <f>IFERROR(VLOOKUP(Government_revenues_table[[#This Row],[GFS Classification]],Table6_GFS_codes_classification[],COLUMNS($F:G)+3,FALSE),"Do not enter data")</f>
        <v>Fines, penalties, and forfeits (143E)</v>
      </c>
      <c r="D189" s="185" t="str">
        <f>IFERROR(VLOOKUP(Government_revenues_table[[#This Row],[GFS Classification]],Table6_GFS_codes_classification[],COLUMNS($F:H)+3,FALSE),"Do not enter data")</f>
        <v>Fines, penalties, and forfeits (143E)</v>
      </c>
      <c r="E189" s="185" t="str">
        <f>IFERROR(VLOOKUP(Government_revenues_table[[#This Row],[GFS Classification]],Table6_GFS_codes_classification[],COLUMNS($F:I)+3,FALSE),"Do not enter data")</f>
        <v>Fines, penalties, and forfeits (143E)</v>
      </c>
      <c r="F189" s="246" t="s">
        <v>1484</v>
      </c>
      <c r="G189" s="246" t="s">
        <v>988</v>
      </c>
      <c r="H189" s="246" t="s">
        <v>2176</v>
      </c>
      <c r="I189" s="38" t="s">
        <v>1981</v>
      </c>
      <c r="J189" s="178">
        <v>75601.73000000001</v>
      </c>
      <c r="K189" s="38" t="s">
        <v>1199</v>
      </c>
      <c r="T189" s="224"/>
    </row>
    <row r="190" spans="2:20" x14ac:dyDescent="0.4">
      <c r="B190" s="185" t="str">
        <f>IFERROR(VLOOKUP(Government_revenues_table[[#This Row],[GFS Classification]],Table6_GFS_codes_classification[],COLUMNS($F:F)+3,FALSE),"Do not enter data")</f>
        <v>Other revenue (14E)</v>
      </c>
      <c r="C190" s="185" t="str">
        <f>IFERROR(VLOOKUP(Government_revenues_table[[#This Row],[GFS Classification]],Table6_GFS_codes_classification[],COLUMNS($F:G)+3,FALSE),"Do not enter data")</f>
        <v>Fines, penalties, and forfeits (143E)</v>
      </c>
      <c r="D190" s="185" t="str">
        <f>IFERROR(VLOOKUP(Government_revenues_table[[#This Row],[GFS Classification]],Table6_GFS_codes_classification[],COLUMNS($F:H)+3,FALSE),"Do not enter data")</f>
        <v>Fines, penalties, and forfeits (143E)</v>
      </c>
      <c r="E190" s="185" t="str">
        <f>IFERROR(VLOOKUP(Government_revenues_table[[#This Row],[GFS Classification]],Table6_GFS_codes_classification[],COLUMNS($F:I)+3,FALSE),"Do not enter data")</f>
        <v>Fines, penalties, and forfeits (143E)</v>
      </c>
      <c r="F190" s="246" t="s">
        <v>1484</v>
      </c>
      <c r="G190" s="246" t="s">
        <v>1972</v>
      </c>
      <c r="H190" s="246" t="s">
        <v>2097</v>
      </c>
      <c r="I190" s="38" t="s">
        <v>1981</v>
      </c>
      <c r="J190" s="178">
        <v>11217</v>
      </c>
      <c r="K190" s="38" t="s">
        <v>1199</v>
      </c>
      <c r="T190" s="224"/>
    </row>
    <row r="191" spans="2:20" x14ac:dyDescent="0.4">
      <c r="B191" s="185" t="str">
        <f>IFERROR(VLOOKUP(Government_revenues_table[[#This Row],[GFS Classification]],Table6_GFS_codes_classification[],COLUMNS($F:F)+3,FALSE),"Do not enter data")</f>
        <v>Other revenue (14E)</v>
      </c>
      <c r="C191" s="185" t="str">
        <f>IFERROR(VLOOKUP(Government_revenues_table[[#This Row],[GFS Classification]],Table6_GFS_codes_classification[],COLUMNS($F:G)+3,FALSE),"Do not enter data")</f>
        <v>Fines, penalties, and forfeits (143E)</v>
      </c>
      <c r="D191" s="185" t="str">
        <f>IFERROR(VLOOKUP(Government_revenues_table[[#This Row],[GFS Classification]],Table6_GFS_codes_classification[],COLUMNS($F:H)+3,FALSE),"Do not enter data")</f>
        <v>Fines, penalties, and forfeits (143E)</v>
      </c>
      <c r="E191" s="185" t="str">
        <f>IFERROR(VLOOKUP(Government_revenues_table[[#This Row],[GFS Classification]],Table6_GFS_codes_classification[],COLUMNS($F:I)+3,FALSE),"Do not enter data")</f>
        <v>Fines, penalties, and forfeits (143E)</v>
      </c>
      <c r="F191" s="246" t="s">
        <v>1484</v>
      </c>
      <c r="G191" s="246" t="s">
        <v>1973</v>
      </c>
      <c r="H191" s="246" t="s">
        <v>2097</v>
      </c>
      <c r="I191" s="38" t="s">
        <v>1981</v>
      </c>
      <c r="J191" s="178">
        <v>15925.900000000001</v>
      </c>
      <c r="K191" s="38" t="s">
        <v>1199</v>
      </c>
      <c r="T191" s="224"/>
    </row>
    <row r="192" spans="2:20" x14ac:dyDescent="0.4">
      <c r="B192" s="185" t="str">
        <f>IFERROR(VLOOKUP(Government_revenues_table[[#This Row],[GFS Classification]],Table6_GFS_codes_classification[],COLUMNS($F:F)+3,FALSE),"Do not enter data")</f>
        <v>Other revenue (14E)</v>
      </c>
      <c r="C192" s="185" t="str">
        <f>IFERROR(VLOOKUP(Government_revenues_table[[#This Row],[GFS Classification]],Table6_GFS_codes_classification[],COLUMNS($F:G)+3,FALSE),"Do not enter data")</f>
        <v>Fines, penalties, and forfeits (143E)</v>
      </c>
      <c r="D192" s="185" t="str">
        <f>IFERROR(VLOOKUP(Government_revenues_table[[#This Row],[GFS Classification]],Table6_GFS_codes_classification[],COLUMNS($F:H)+3,FALSE),"Do not enter data")</f>
        <v>Fines, penalties, and forfeits (143E)</v>
      </c>
      <c r="E192" s="185" t="str">
        <f>IFERROR(VLOOKUP(Government_revenues_table[[#This Row],[GFS Classification]],Table6_GFS_codes_classification[],COLUMNS($F:I)+3,FALSE),"Do not enter data")</f>
        <v>Fines, penalties, and forfeits (143E)</v>
      </c>
      <c r="F192" s="246" t="s">
        <v>1484</v>
      </c>
      <c r="G192" s="246" t="s">
        <v>988</v>
      </c>
      <c r="H192" s="246" t="s">
        <v>2097</v>
      </c>
      <c r="I192" s="38" t="s">
        <v>1981</v>
      </c>
      <c r="J192" s="178">
        <v>791.91000000000008</v>
      </c>
      <c r="K192" s="38" t="s">
        <v>1199</v>
      </c>
      <c r="T192" s="224"/>
    </row>
    <row r="193" spans="2:20" x14ac:dyDescent="0.4">
      <c r="B193" s="185" t="str">
        <f>IFERROR(VLOOKUP(Government_revenues_table[[#This Row],[GFS Classification]],Table6_GFS_codes_classification[],COLUMNS($F:F)+3,FALSE),"Do not enter data")</f>
        <v>Other revenue (14E)</v>
      </c>
      <c r="C193" s="185" t="str">
        <f>IFERROR(VLOOKUP(Government_revenues_table[[#This Row],[GFS Classification]],Table6_GFS_codes_classification[],COLUMNS($F:G)+3,FALSE),"Do not enter data")</f>
        <v>Fines, penalties, and forfeits (143E)</v>
      </c>
      <c r="D193" s="185" t="str">
        <f>IFERROR(VLOOKUP(Government_revenues_table[[#This Row],[GFS Classification]],Table6_GFS_codes_classification[],COLUMNS($F:H)+3,FALSE),"Do not enter data")</f>
        <v>Fines, penalties, and forfeits (143E)</v>
      </c>
      <c r="E193" s="185" t="str">
        <f>IFERROR(VLOOKUP(Government_revenues_table[[#This Row],[GFS Classification]],Table6_GFS_codes_classification[],COLUMNS($F:I)+3,FALSE),"Do not enter data")</f>
        <v>Fines, penalties, and forfeits (143E)</v>
      </c>
      <c r="F193" s="246" t="s">
        <v>1484</v>
      </c>
      <c r="G193" s="246" t="s">
        <v>988</v>
      </c>
      <c r="H193" s="246" t="s">
        <v>2179</v>
      </c>
      <c r="I193" s="38" t="s">
        <v>1981</v>
      </c>
      <c r="J193" s="178">
        <v>241190.71</v>
      </c>
      <c r="K193" s="38" t="s">
        <v>1199</v>
      </c>
      <c r="T193" s="224"/>
    </row>
    <row r="194" spans="2:20" x14ac:dyDescent="0.4">
      <c r="B194" s="185" t="str">
        <f>IFERROR(VLOOKUP(Government_revenues_table[[#This Row],[GFS Classification]],Table6_GFS_codes_classification[],COLUMNS($F:F)+3,FALSE),"Do not enter data")</f>
        <v>Other revenue (14E)</v>
      </c>
      <c r="C194" s="185" t="str">
        <f>IFERROR(VLOOKUP(Government_revenues_table[[#This Row],[GFS Classification]],Table6_GFS_codes_classification[],COLUMNS($F:G)+3,FALSE),"Do not enter data")</f>
        <v>Fines, penalties, and forfeits (143E)</v>
      </c>
      <c r="D194" s="185" t="str">
        <f>IFERROR(VLOOKUP(Government_revenues_table[[#This Row],[GFS Classification]],Table6_GFS_codes_classification[],COLUMNS($F:H)+3,FALSE),"Do not enter data")</f>
        <v>Fines, penalties, and forfeits (143E)</v>
      </c>
      <c r="E194" s="185" t="str">
        <f>IFERROR(VLOOKUP(Government_revenues_table[[#This Row],[GFS Classification]],Table6_GFS_codes_classification[],COLUMNS($F:I)+3,FALSE),"Do not enter data")</f>
        <v>Fines, penalties, and forfeits (143E)</v>
      </c>
      <c r="F194" s="246" t="s">
        <v>1484</v>
      </c>
      <c r="G194" s="246" t="s">
        <v>988</v>
      </c>
      <c r="H194" s="246" t="s">
        <v>2180</v>
      </c>
      <c r="I194" s="38" t="s">
        <v>1981</v>
      </c>
      <c r="J194" s="178">
        <v>9.7073616826703244</v>
      </c>
      <c r="K194" s="38" t="s">
        <v>1199</v>
      </c>
      <c r="T194" s="224"/>
    </row>
    <row r="195" spans="2:20" x14ac:dyDescent="0.4">
      <c r="B195" s="185" t="str">
        <f>IFERROR(VLOOKUP(Government_revenues_table[[#This Row],[GFS Classification]],Table6_GFS_codes_classification[],COLUMNS($F:F)+3,FALSE),"Do not enter data")</f>
        <v>Other revenue (14E)</v>
      </c>
      <c r="C195" s="185" t="str">
        <f>IFERROR(VLOOKUP(Government_revenues_table[[#This Row],[GFS Classification]],Table6_GFS_codes_classification[],COLUMNS($F:G)+3,FALSE),"Do not enter data")</f>
        <v>Fines, penalties, and forfeits (143E)</v>
      </c>
      <c r="D195" s="185" t="str">
        <f>IFERROR(VLOOKUP(Government_revenues_table[[#This Row],[GFS Classification]],Table6_GFS_codes_classification[],COLUMNS($F:H)+3,FALSE),"Do not enter data")</f>
        <v>Fines, penalties, and forfeits (143E)</v>
      </c>
      <c r="E195" s="185" t="str">
        <f>IFERROR(VLOOKUP(Government_revenues_table[[#This Row],[GFS Classification]],Table6_GFS_codes_classification[],COLUMNS($F:I)+3,FALSE),"Do not enter data")</f>
        <v>Fines, penalties, and forfeits (143E)</v>
      </c>
      <c r="F195" s="246" t="s">
        <v>1484</v>
      </c>
      <c r="G195" s="246" t="s">
        <v>988</v>
      </c>
      <c r="H195" s="246" t="s">
        <v>2098</v>
      </c>
      <c r="I195" s="38" t="s">
        <v>1981</v>
      </c>
      <c r="J195" s="178">
        <v>37.5</v>
      </c>
      <c r="K195" s="38" t="s">
        <v>1199</v>
      </c>
      <c r="T195" s="224"/>
    </row>
    <row r="196" spans="2:20" x14ac:dyDescent="0.4">
      <c r="B196" s="185" t="str">
        <f>IFERROR(VLOOKUP(Government_revenues_table[[#This Row],[GFS Classification]],Table6_GFS_codes_classification[],COLUMNS($F:F)+3,FALSE),"Do not enter data")</f>
        <v>Other revenue (14E)</v>
      </c>
      <c r="C196" s="185" t="str">
        <f>IFERROR(VLOOKUP(Government_revenues_table[[#This Row],[GFS Classification]],Table6_GFS_codes_classification[],COLUMNS($F:G)+3,FALSE),"Do not enter data")</f>
        <v>Fines, penalties, and forfeits (143E)</v>
      </c>
      <c r="D196" s="185" t="str">
        <f>IFERROR(VLOOKUP(Government_revenues_table[[#This Row],[GFS Classification]],Table6_GFS_codes_classification[],COLUMNS($F:H)+3,FALSE),"Do not enter data")</f>
        <v>Fines, penalties, and forfeits (143E)</v>
      </c>
      <c r="E196" s="185" t="str">
        <f>IFERROR(VLOOKUP(Government_revenues_table[[#This Row],[GFS Classification]],Table6_GFS_codes_classification[],COLUMNS($F:I)+3,FALSE),"Do not enter data")</f>
        <v>Fines, penalties, and forfeits (143E)</v>
      </c>
      <c r="F196" s="246" t="s">
        <v>1484</v>
      </c>
      <c r="G196" s="246" t="s">
        <v>1972</v>
      </c>
      <c r="H196" s="246" t="s">
        <v>2174</v>
      </c>
      <c r="I196" s="38" t="s">
        <v>1981</v>
      </c>
      <c r="J196" s="178">
        <v>15962.842368541378</v>
      </c>
      <c r="K196" s="38" t="s">
        <v>1199</v>
      </c>
      <c r="T196" s="224"/>
    </row>
    <row r="197" spans="2:20" x14ac:dyDescent="0.4">
      <c r="B197" s="185" t="str">
        <f>IFERROR(VLOOKUP(Government_revenues_table[[#This Row],[GFS Classification]],Table6_GFS_codes_classification[],COLUMNS($F:F)+3,FALSE),"Do not enter data")</f>
        <v>Other revenue (14E)</v>
      </c>
      <c r="C197" s="185" t="str">
        <f>IFERROR(VLOOKUP(Government_revenues_table[[#This Row],[GFS Classification]],Table6_GFS_codes_classification[],COLUMNS($F:G)+3,FALSE),"Do not enter data")</f>
        <v>Fines, penalties, and forfeits (143E)</v>
      </c>
      <c r="D197" s="185" t="str">
        <f>IFERROR(VLOOKUP(Government_revenues_table[[#This Row],[GFS Classification]],Table6_GFS_codes_classification[],COLUMNS($F:H)+3,FALSE),"Do not enter data")</f>
        <v>Fines, penalties, and forfeits (143E)</v>
      </c>
      <c r="E197" s="185" t="str">
        <f>IFERROR(VLOOKUP(Government_revenues_table[[#This Row],[GFS Classification]],Table6_GFS_codes_classification[],COLUMNS($F:I)+3,FALSE),"Do not enter data")</f>
        <v>Fines, penalties, and forfeits (143E)</v>
      </c>
      <c r="F197" s="246" t="s">
        <v>1484</v>
      </c>
      <c r="G197" s="246" t="s">
        <v>1973</v>
      </c>
      <c r="H197" s="246" t="s">
        <v>2174</v>
      </c>
      <c r="I197" s="38" t="s">
        <v>1981</v>
      </c>
      <c r="J197" s="178">
        <v>52488.644759945135</v>
      </c>
      <c r="K197" s="38" t="s">
        <v>1199</v>
      </c>
      <c r="T197" s="224"/>
    </row>
    <row r="198" spans="2:20" x14ac:dyDescent="0.4">
      <c r="B198" s="185" t="str">
        <f>IFERROR(VLOOKUP(Government_revenues_table[[#This Row],[GFS Classification]],Table6_GFS_codes_classification[],COLUMNS($F:F)+3,FALSE),"Do not enter data")</f>
        <v>Other revenue (14E)</v>
      </c>
      <c r="C198" s="185" t="str">
        <f>IFERROR(VLOOKUP(Government_revenues_table[[#This Row],[GFS Classification]],Table6_GFS_codes_classification[],COLUMNS($F:G)+3,FALSE),"Do not enter data")</f>
        <v>Fines, penalties, and forfeits (143E)</v>
      </c>
      <c r="D198" s="185" t="str">
        <f>IFERROR(VLOOKUP(Government_revenues_table[[#This Row],[GFS Classification]],Table6_GFS_codes_classification[],COLUMNS($F:H)+3,FALSE),"Do not enter data")</f>
        <v>Fines, penalties, and forfeits (143E)</v>
      </c>
      <c r="E198" s="185" t="str">
        <f>IFERROR(VLOOKUP(Government_revenues_table[[#This Row],[GFS Classification]],Table6_GFS_codes_classification[],COLUMNS($F:I)+3,FALSE),"Do not enter data")</f>
        <v>Fines, penalties, and forfeits (143E)</v>
      </c>
      <c r="F198" s="246" t="s">
        <v>1484</v>
      </c>
      <c r="G198" s="246" t="s">
        <v>988</v>
      </c>
      <c r="H198" s="246" t="s">
        <v>2174</v>
      </c>
      <c r="I198" s="38" t="s">
        <v>1981</v>
      </c>
      <c r="J198" s="178">
        <v>11985.195983081849</v>
      </c>
      <c r="K198" s="38" t="s">
        <v>1199</v>
      </c>
      <c r="T198" s="224"/>
    </row>
    <row r="199" spans="2:20" x14ac:dyDescent="0.4">
      <c r="B199" s="185" t="str">
        <f>IFERROR(VLOOKUP(Government_revenues_table[[#This Row],[GFS Classification]],Table6_GFS_codes_classification[],COLUMNS($F:F)+3,FALSE),"Do not enter data")</f>
        <v>Other revenue (14E)</v>
      </c>
      <c r="C199" s="185" t="str">
        <f>IFERROR(VLOOKUP(Government_revenues_table[[#This Row],[GFS Classification]],Table6_GFS_codes_classification[],COLUMNS($F:G)+3,FALSE),"Do not enter data")</f>
        <v>Fines, penalties, and forfeits (143E)</v>
      </c>
      <c r="D199" s="185" t="str">
        <f>IFERROR(VLOOKUP(Government_revenues_table[[#This Row],[GFS Classification]],Table6_GFS_codes_classification[],COLUMNS($F:H)+3,FALSE),"Do not enter data")</f>
        <v>Fines, penalties, and forfeits (143E)</v>
      </c>
      <c r="E199" s="185" t="str">
        <f>IFERROR(VLOOKUP(Government_revenues_table[[#This Row],[GFS Classification]],Table6_GFS_codes_classification[],COLUMNS($F:I)+3,FALSE),"Do not enter data")</f>
        <v>Fines, penalties, and forfeits (143E)</v>
      </c>
      <c r="F199" s="246" t="s">
        <v>1484</v>
      </c>
      <c r="G199" s="246" t="s">
        <v>1972</v>
      </c>
      <c r="H199" s="246" t="s">
        <v>2175</v>
      </c>
      <c r="I199" s="38" t="s">
        <v>1981</v>
      </c>
      <c r="J199" s="178">
        <v>2305.42</v>
      </c>
      <c r="K199" s="38" t="s">
        <v>1199</v>
      </c>
      <c r="T199" s="224"/>
    </row>
    <row r="200" spans="2:20" x14ac:dyDescent="0.4">
      <c r="B200" s="185" t="str">
        <f>IFERROR(VLOOKUP(Government_revenues_table[[#This Row],[GFS Classification]],Table6_GFS_codes_classification[],COLUMNS($F:F)+3,FALSE),"Do not enter data")</f>
        <v>Other revenue (14E)</v>
      </c>
      <c r="C200" s="185" t="str">
        <f>IFERROR(VLOOKUP(Government_revenues_table[[#This Row],[GFS Classification]],Table6_GFS_codes_classification[],COLUMNS($F:G)+3,FALSE),"Do not enter data")</f>
        <v>Fines, penalties, and forfeits (143E)</v>
      </c>
      <c r="D200" s="185" t="str">
        <f>IFERROR(VLOOKUP(Government_revenues_table[[#This Row],[GFS Classification]],Table6_GFS_codes_classification[],COLUMNS($F:H)+3,FALSE),"Do not enter data")</f>
        <v>Fines, penalties, and forfeits (143E)</v>
      </c>
      <c r="E200" s="185" t="str">
        <f>IFERROR(VLOOKUP(Government_revenues_table[[#This Row],[GFS Classification]],Table6_GFS_codes_classification[],COLUMNS($F:I)+3,FALSE),"Do not enter data")</f>
        <v>Fines, penalties, and forfeits (143E)</v>
      </c>
      <c r="F200" s="246" t="s">
        <v>1484</v>
      </c>
      <c r="G200" s="246" t="s">
        <v>1973</v>
      </c>
      <c r="H200" s="246" t="s">
        <v>2175</v>
      </c>
      <c r="I200" s="38" t="s">
        <v>1981</v>
      </c>
      <c r="J200" s="178">
        <v>1325.6599999999999</v>
      </c>
      <c r="K200" s="38" t="s">
        <v>1199</v>
      </c>
      <c r="T200" s="224"/>
    </row>
    <row r="201" spans="2:20" x14ac:dyDescent="0.4">
      <c r="B201" s="185" t="str">
        <f>IFERROR(VLOOKUP(Government_revenues_table[[#This Row],[GFS Classification]],Table6_GFS_codes_classification[],COLUMNS($F:F)+3,FALSE),"Do not enter data")</f>
        <v>Other revenue (14E)</v>
      </c>
      <c r="C201" s="185" t="str">
        <f>IFERROR(VLOOKUP(Government_revenues_table[[#This Row],[GFS Classification]],Table6_GFS_codes_classification[],COLUMNS($F:G)+3,FALSE),"Do not enter data")</f>
        <v>Fines, penalties, and forfeits (143E)</v>
      </c>
      <c r="D201" s="185" t="str">
        <f>IFERROR(VLOOKUP(Government_revenues_table[[#This Row],[GFS Classification]],Table6_GFS_codes_classification[],COLUMNS($F:H)+3,FALSE),"Do not enter data")</f>
        <v>Fines, penalties, and forfeits (143E)</v>
      </c>
      <c r="E201" s="185" t="str">
        <f>IFERROR(VLOOKUP(Government_revenues_table[[#This Row],[GFS Classification]],Table6_GFS_codes_classification[],COLUMNS($F:I)+3,FALSE),"Do not enter data")</f>
        <v>Fines, penalties, and forfeits (143E)</v>
      </c>
      <c r="F201" s="246" t="s">
        <v>1484</v>
      </c>
      <c r="G201" s="246" t="s">
        <v>988</v>
      </c>
      <c r="H201" s="246" t="s">
        <v>2175</v>
      </c>
      <c r="I201" s="38" t="s">
        <v>1981</v>
      </c>
      <c r="J201" s="178">
        <v>31805.302277091901</v>
      </c>
      <c r="K201" s="38" t="s">
        <v>1199</v>
      </c>
      <c r="T201" s="224"/>
    </row>
    <row r="202" spans="2:20" x14ac:dyDescent="0.4">
      <c r="B202" s="185" t="str">
        <f>IFERROR(VLOOKUP(Government_revenues_table[[#This Row],[GFS Classification]],Table6_GFS_codes_classification[],COLUMNS($F:F)+3,FALSE),"Do not enter data")</f>
        <v>Taxes (11E)</v>
      </c>
      <c r="C202" s="185" t="str">
        <f>IFERROR(VLOOKUP(Government_revenues_table[[#This Row],[GFS Classification]],Table6_GFS_codes_classification[],COLUMNS($F:G)+3,FALSE),"Do not enter data")</f>
        <v>Taxes on goods and services (114E)</v>
      </c>
      <c r="D202" s="185" t="str">
        <f>IFERROR(VLOOKUP(Government_revenues_table[[#This Row],[GFS Classification]],Table6_GFS_codes_classification[],COLUMNS($F:H)+3,FALSE),"Do not enter data")</f>
        <v>Taxes on use of goods/permission to use goods or perform activities (1145E)</v>
      </c>
      <c r="E202" s="185" t="str">
        <f>IFERROR(VLOOKUP(Government_revenues_table[[#This Row],[GFS Classification]],Table6_GFS_codes_classification[],COLUMNS($F:I)+3,FALSE),"Do not enter data")</f>
        <v>Emission and pollution taxes (114522E)</v>
      </c>
      <c r="F202" s="246" t="s">
        <v>1530</v>
      </c>
      <c r="G202" s="246" t="s">
        <v>1972</v>
      </c>
      <c r="H202" s="246" t="s">
        <v>2197</v>
      </c>
      <c r="I202" s="38" t="s">
        <v>1982</v>
      </c>
      <c r="J202" s="178">
        <v>4050</v>
      </c>
      <c r="K202" s="38" t="s">
        <v>1199</v>
      </c>
      <c r="T202" s="224"/>
    </row>
    <row r="203" spans="2:20" x14ac:dyDescent="0.4">
      <c r="B203" s="185" t="str">
        <f>IFERROR(VLOOKUP(Government_revenues_table[[#This Row],[GFS Classification]],Table6_GFS_codes_classification[],COLUMNS($F:F)+3,FALSE),"Do not enter data")</f>
        <v>Taxes (11E)</v>
      </c>
      <c r="C203" s="185" t="str">
        <f>IFERROR(VLOOKUP(Government_revenues_table[[#This Row],[GFS Classification]],Table6_GFS_codes_classification[],COLUMNS($F:G)+3,FALSE),"Do not enter data")</f>
        <v>Taxes on goods and services (114E)</v>
      </c>
      <c r="D203" s="185" t="str">
        <f>IFERROR(VLOOKUP(Government_revenues_table[[#This Row],[GFS Classification]],Table6_GFS_codes_classification[],COLUMNS($F:H)+3,FALSE),"Do not enter data")</f>
        <v>Taxes on use of goods/permission to use goods or perform activities (1145E)</v>
      </c>
      <c r="E203" s="185" t="str">
        <f>IFERROR(VLOOKUP(Government_revenues_table[[#This Row],[GFS Classification]],Table6_GFS_codes_classification[],COLUMNS($F:I)+3,FALSE),"Do not enter data")</f>
        <v>Emission and pollution taxes (114522E)</v>
      </c>
      <c r="F203" s="246" t="s">
        <v>1530</v>
      </c>
      <c r="G203" s="246" t="s">
        <v>1972</v>
      </c>
      <c r="H203" s="246" t="s">
        <v>2198</v>
      </c>
      <c r="I203" s="38" t="s">
        <v>1982</v>
      </c>
      <c r="J203" s="178">
        <v>6600</v>
      </c>
      <c r="K203" s="38" t="s">
        <v>1199</v>
      </c>
      <c r="T203" s="224"/>
    </row>
    <row r="204" spans="2:20" x14ac:dyDescent="0.4">
      <c r="B204" s="185" t="str">
        <f>IFERROR(VLOOKUP(Government_revenues_table[[#This Row],[GFS Classification]],Table6_GFS_codes_classification[],COLUMNS($F:F)+3,FALSE),"Do not enter data")</f>
        <v>Taxes (11E)</v>
      </c>
      <c r="C204" s="185" t="str">
        <f>IFERROR(VLOOKUP(Government_revenues_table[[#This Row],[GFS Classification]],Table6_GFS_codes_classification[],COLUMNS($F:G)+3,FALSE),"Do not enter data")</f>
        <v>Taxes on goods and services (114E)</v>
      </c>
      <c r="D204" s="185" t="str">
        <f>IFERROR(VLOOKUP(Government_revenues_table[[#This Row],[GFS Classification]],Table6_GFS_codes_classification[],COLUMNS($F:H)+3,FALSE),"Do not enter data")</f>
        <v>Taxes on use of goods/permission to use goods or perform activities (1145E)</v>
      </c>
      <c r="E204" s="185" t="str">
        <f>IFERROR(VLOOKUP(Government_revenues_table[[#This Row],[GFS Classification]],Table6_GFS_codes_classification[],COLUMNS($F:I)+3,FALSE),"Do not enter data")</f>
        <v>Emission and pollution taxes (114522E)</v>
      </c>
      <c r="F204" s="246" t="s">
        <v>1530</v>
      </c>
      <c r="G204" s="246" t="s">
        <v>1972</v>
      </c>
      <c r="H204" s="246" t="s">
        <v>2199</v>
      </c>
      <c r="I204" s="38" t="s">
        <v>1982</v>
      </c>
      <c r="J204" s="178">
        <v>5127</v>
      </c>
      <c r="K204" s="38" t="s">
        <v>1199</v>
      </c>
      <c r="T204" s="224"/>
    </row>
    <row r="205" spans="2:20" x14ac:dyDescent="0.4">
      <c r="B205" s="185" t="str">
        <f>IFERROR(VLOOKUP(Government_revenues_table[[#This Row],[GFS Classification]],Table6_GFS_codes_classification[],COLUMNS($F:F)+3,FALSE),"Do not enter data")</f>
        <v>Taxes (11E)</v>
      </c>
      <c r="C205" s="185" t="str">
        <f>IFERROR(VLOOKUP(Government_revenues_table[[#This Row],[GFS Classification]],Table6_GFS_codes_classification[],COLUMNS($F:G)+3,FALSE),"Do not enter data")</f>
        <v>Taxes on goods and services (114E)</v>
      </c>
      <c r="D205" s="185" t="str">
        <f>IFERROR(VLOOKUP(Government_revenues_table[[#This Row],[GFS Classification]],Table6_GFS_codes_classification[],COLUMNS($F:H)+3,FALSE),"Do not enter data")</f>
        <v>Taxes on use of goods/permission to use goods or perform activities (1145E)</v>
      </c>
      <c r="E205" s="185" t="str">
        <f>IFERROR(VLOOKUP(Government_revenues_table[[#This Row],[GFS Classification]],Table6_GFS_codes_classification[],COLUMNS($F:I)+3,FALSE),"Do not enter data")</f>
        <v>Emission and pollution taxes (114522E)</v>
      </c>
      <c r="F205" s="246" t="s">
        <v>1530</v>
      </c>
      <c r="G205" s="246" t="s">
        <v>988</v>
      </c>
      <c r="H205" s="246" t="s">
        <v>2200</v>
      </c>
      <c r="I205" s="38" t="s">
        <v>1982</v>
      </c>
      <c r="J205" s="178">
        <v>35150</v>
      </c>
      <c r="K205" s="38" t="s">
        <v>1199</v>
      </c>
      <c r="T205" s="224"/>
    </row>
    <row r="206" spans="2:20" x14ac:dyDescent="0.4">
      <c r="B206" s="185" t="str">
        <f>IFERROR(VLOOKUP(Government_revenues_table[[#This Row],[GFS Classification]],Table6_GFS_codes_classification[],COLUMNS($F:F)+3,FALSE),"Do not enter data")</f>
        <v>Taxes (11E)</v>
      </c>
      <c r="C206" s="185" t="str">
        <f>IFERROR(VLOOKUP(Government_revenues_table[[#This Row],[GFS Classification]],Table6_GFS_codes_classification[],COLUMNS($F:G)+3,FALSE),"Do not enter data")</f>
        <v>Taxes on goods and services (114E)</v>
      </c>
      <c r="D206" s="185" t="str">
        <f>IFERROR(VLOOKUP(Government_revenues_table[[#This Row],[GFS Classification]],Table6_GFS_codes_classification[],COLUMNS($F:H)+3,FALSE),"Do not enter data")</f>
        <v>Taxes on use of goods/permission to use goods or perform activities (1145E)</v>
      </c>
      <c r="E206" s="185" t="str">
        <f>IFERROR(VLOOKUP(Government_revenues_table[[#This Row],[GFS Classification]],Table6_GFS_codes_classification[],COLUMNS($F:I)+3,FALSE),"Do not enter data")</f>
        <v>Emission and pollution taxes (114522E)</v>
      </c>
      <c r="F206" s="246" t="s">
        <v>1530</v>
      </c>
      <c r="G206" s="246" t="s">
        <v>988</v>
      </c>
      <c r="H206" s="246" t="s">
        <v>2201</v>
      </c>
      <c r="I206" s="38" t="s">
        <v>1982</v>
      </c>
      <c r="J206" s="178">
        <v>3050</v>
      </c>
      <c r="K206" s="38" t="s">
        <v>1199</v>
      </c>
      <c r="T206" s="224"/>
    </row>
    <row r="207" spans="2:20" x14ac:dyDescent="0.4">
      <c r="B207" s="185" t="str">
        <f>IFERROR(VLOOKUP(Government_revenues_table[[#This Row],[GFS Classification]],Table6_GFS_codes_classification[],COLUMNS($F:F)+3,FALSE),"Do not enter data")</f>
        <v>Taxes (11E)</v>
      </c>
      <c r="C207" s="185" t="str">
        <f>IFERROR(VLOOKUP(Government_revenues_table[[#This Row],[GFS Classification]],Table6_GFS_codes_classification[],COLUMNS($F:G)+3,FALSE),"Do not enter data")</f>
        <v>Taxes on goods and services (114E)</v>
      </c>
      <c r="D207" s="185" t="str">
        <f>IFERROR(VLOOKUP(Government_revenues_table[[#This Row],[GFS Classification]],Table6_GFS_codes_classification[],COLUMNS($F:H)+3,FALSE),"Do not enter data")</f>
        <v>Taxes on use of goods/permission to use goods or perform activities (1145E)</v>
      </c>
      <c r="E207" s="185" t="str">
        <f>IFERROR(VLOOKUP(Government_revenues_table[[#This Row],[GFS Classification]],Table6_GFS_codes_classification[],COLUMNS($F:I)+3,FALSE),"Do not enter data")</f>
        <v>Emission and pollution taxes (114522E)</v>
      </c>
      <c r="F207" s="246" t="s">
        <v>1530</v>
      </c>
      <c r="G207" s="246" t="s">
        <v>988</v>
      </c>
      <c r="H207" s="246" t="s">
        <v>2202</v>
      </c>
      <c r="I207" s="38" t="s">
        <v>1982</v>
      </c>
      <c r="J207" s="178">
        <v>5000</v>
      </c>
      <c r="K207" s="38" t="s">
        <v>1199</v>
      </c>
      <c r="T207" s="224"/>
    </row>
    <row r="208" spans="2:20" x14ac:dyDescent="0.4">
      <c r="B208" s="185" t="str">
        <f>IFERROR(VLOOKUP(Government_revenues_table[[#This Row],[GFS Classification]],Table6_GFS_codes_classification[],COLUMNS($F:F)+3,FALSE),"Do not enter data")</f>
        <v>Taxes (11E)</v>
      </c>
      <c r="C208" s="185" t="str">
        <f>IFERROR(VLOOKUP(Government_revenues_table[[#This Row],[GFS Classification]],Table6_GFS_codes_classification[],COLUMNS($F:G)+3,FALSE),"Do not enter data")</f>
        <v>Taxes on goods and services (114E)</v>
      </c>
      <c r="D208" s="185" t="str">
        <f>IFERROR(VLOOKUP(Government_revenues_table[[#This Row],[GFS Classification]],Table6_GFS_codes_classification[],COLUMNS($F:H)+3,FALSE),"Do not enter data")</f>
        <v>Taxes on use of goods/permission to use goods or perform activities (1145E)</v>
      </c>
      <c r="E208" s="185" t="str">
        <f>IFERROR(VLOOKUP(Government_revenues_table[[#This Row],[GFS Classification]],Table6_GFS_codes_classification[],COLUMNS($F:I)+3,FALSE),"Do not enter data")</f>
        <v>Emission and pollution taxes (114522E)</v>
      </c>
      <c r="F208" s="246" t="s">
        <v>1530</v>
      </c>
      <c r="G208" s="246" t="s">
        <v>988</v>
      </c>
      <c r="H208" s="246" t="s">
        <v>2203</v>
      </c>
      <c r="I208" s="38" t="s">
        <v>1982</v>
      </c>
      <c r="J208" s="178">
        <v>15050</v>
      </c>
      <c r="K208" s="38" t="s">
        <v>1199</v>
      </c>
      <c r="T208" s="224"/>
    </row>
    <row r="209" spans="2:20" x14ac:dyDescent="0.4">
      <c r="B209" s="185" t="str">
        <f>IFERROR(VLOOKUP(Government_revenues_table[[#This Row],[GFS Classification]],Table6_GFS_codes_classification[],COLUMNS($F:F)+3,FALSE),"Do not enter data")</f>
        <v>Taxes (11E)</v>
      </c>
      <c r="C209" s="185" t="str">
        <f>IFERROR(VLOOKUP(Government_revenues_table[[#This Row],[GFS Classification]],Table6_GFS_codes_classification[],COLUMNS($F:G)+3,FALSE),"Do not enter data")</f>
        <v>Taxes on goods and services (114E)</v>
      </c>
      <c r="D209" s="185" t="str">
        <f>IFERROR(VLOOKUP(Government_revenues_table[[#This Row],[GFS Classification]],Table6_GFS_codes_classification[],COLUMNS($F:H)+3,FALSE),"Do not enter data")</f>
        <v>Taxes on use of goods/permission to use goods or perform activities (1145E)</v>
      </c>
      <c r="E209" s="185" t="str">
        <f>IFERROR(VLOOKUP(Government_revenues_table[[#This Row],[GFS Classification]],Table6_GFS_codes_classification[],COLUMNS($F:I)+3,FALSE),"Do not enter data")</f>
        <v>Emission and pollution taxes (114522E)</v>
      </c>
      <c r="F209" s="246" t="s">
        <v>1530</v>
      </c>
      <c r="G209" s="246" t="s">
        <v>1972</v>
      </c>
      <c r="H209" s="246" t="s">
        <v>2204</v>
      </c>
      <c r="I209" s="38" t="s">
        <v>1982</v>
      </c>
      <c r="J209" s="178">
        <v>750</v>
      </c>
      <c r="K209" s="38" t="s">
        <v>1199</v>
      </c>
      <c r="T209" s="224"/>
    </row>
    <row r="210" spans="2:20" x14ac:dyDescent="0.4">
      <c r="B210" s="185" t="str">
        <f>IFERROR(VLOOKUP(Government_revenues_table[[#This Row],[GFS Classification]],Table6_GFS_codes_classification[],COLUMNS($F:F)+3,FALSE),"Do not enter data")</f>
        <v>Taxes (11E)</v>
      </c>
      <c r="C210" s="185" t="str">
        <f>IFERROR(VLOOKUP(Government_revenues_table[[#This Row],[GFS Classification]],Table6_GFS_codes_classification[],COLUMNS($F:G)+3,FALSE),"Do not enter data")</f>
        <v>Taxes on goods and services (114E)</v>
      </c>
      <c r="D210" s="185" t="str">
        <f>IFERROR(VLOOKUP(Government_revenues_table[[#This Row],[GFS Classification]],Table6_GFS_codes_classification[],COLUMNS($F:H)+3,FALSE),"Do not enter data")</f>
        <v>Taxes on use of goods/permission to use goods or perform activities (1145E)</v>
      </c>
      <c r="E210" s="185" t="str">
        <f>IFERROR(VLOOKUP(Government_revenues_table[[#This Row],[GFS Classification]],Table6_GFS_codes_classification[],COLUMNS($F:I)+3,FALSE),"Do not enter data")</f>
        <v>Emission and pollution taxes (114522E)</v>
      </c>
      <c r="F210" s="246" t="s">
        <v>1530</v>
      </c>
      <c r="G210" s="246" t="s">
        <v>1972</v>
      </c>
      <c r="H210" s="246" t="s">
        <v>2205</v>
      </c>
      <c r="I210" s="38" t="s">
        <v>1982</v>
      </c>
      <c r="J210" s="178">
        <v>10050</v>
      </c>
      <c r="K210" s="38" t="s">
        <v>1199</v>
      </c>
      <c r="T210" s="224"/>
    </row>
    <row r="211" spans="2:20" x14ac:dyDescent="0.4">
      <c r="B211" s="185" t="str">
        <f>IFERROR(VLOOKUP(Government_revenues_table[[#This Row],[GFS Classification]],Table6_GFS_codes_classification[],COLUMNS($F:F)+3,FALSE),"Do not enter data")</f>
        <v>Taxes (11E)</v>
      </c>
      <c r="C211" s="185" t="str">
        <f>IFERROR(VLOOKUP(Government_revenues_table[[#This Row],[GFS Classification]],Table6_GFS_codes_classification[],COLUMNS($F:G)+3,FALSE),"Do not enter data")</f>
        <v>Taxes on goods and services (114E)</v>
      </c>
      <c r="D211" s="185" t="str">
        <f>IFERROR(VLOOKUP(Government_revenues_table[[#This Row],[GFS Classification]],Table6_GFS_codes_classification[],COLUMNS($F:H)+3,FALSE),"Do not enter data")</f>
        <v>Taxes on use of goods/permission to use goods or perform activities (1145E)</v>
      </c>
      <c r="E211" s="185" t="str">
        <f>IFERROR(VLOOKUP(Government_revenues_table[[#This Row],[GFS Classification]],Table6_GFS_codes_classification[],COLUMNS($F:I)+3,FALSE),"Do not enter data")</f>
        <v>Emission and pollution taxes (114522E)</v>
      </c>
      <c r="F211" s="246" t="s">
        <v>1530</v>
      </c>
      <c r="G211" s="246" t="s">
        <v>988</v>
      </c>
      <c r="H211" s="246" t="s">
        <v>2206</v>
      </c>
      <c r="I211" s="38" t="s">
        <v>1982</v>
      </c>
      <c r="J211" s="178">
        <v>2525</v>
      </c>
      <c r="K211" s="38" t="s">
        <v>1199</v>
      </c>
      <c r="T211" s="224"/>
    </row>
    <row r="212" spans="2:20" x14ac:dyDescent="0.4">
      <c r="B212" s="185" t="str">
        <f>IFERROR(VLOOKUP(Government_revenues_table[[#This Row],[GFS Classification]],Table6_GFS_codes_classification[],COLUMNS($F:F)+3,FALSE),"Do not enter data")</f>
        <v>Taxes (11E)</v>
      </c>
      <c r="C212" s="185" t="str">
        <f>IFERROR(VLOOKUP(Government_revenues_table[[#This Row],[GFS Classification]],Table6_GFS_codes_classification[],COLUMNS($F:G)+3,FALSE),"Do not enter data")</f>
        <v>Taxes on goods and services (114E)</v>
      </c>
      <c r="D212" s="185" t="str">
        <f>IFERROR(VLOOKUP(Government_revenues_table[[#This Row],[GFS Classification]],Table6_GFS_codes_classification[],COLUMNS($F:H)+3,FALSE),"Do not enter data")</f>
        <v>Taxes on use of goods/permission to use goods or perform activities (1145E)</v>
      </c>
      <c r="E212" s="185" t="str">
        <f>IFERROR(VLOOKUP(Government_revenues_table[[#This Row],[GFS Classification]],Table6_GFS_codes_classification[],COLUMNS($F:I)+3,FALSE),"Do not enter data")</f>
        <v>Emission and pollution taxes (114522E)</v>
      </c>
      <c r="F212" s="246" t="s">
        <v>1530</v>
      </c>
      <c r="G212" s="246" t="s">
        <v>1972</v>
      </c>
      <c r="H212" s="246" t="s">
        <v>2207</v>
      </c>
      <c r="I212" s="38" t="s">
        <v>1982</v>
      </c>
      <c r="J212" s="178">
        <v>10050</v>
      </c>
      <c r="K212" s="38" t="s">
        <v>1199</v>
      </c>
      <c r="T212" s="224"/>
    </row>
    <row r="213" spans="2:20" x14ac:dyDescent="0.4">
      <c r="B213" s="185" t="str">
        <f>IFERROR(VLOOKUP(Government_revenues_table[[#This Row],[GFS Classification]],Table6_GFS_codes_classification[],COLUMNS($F:F)+3,FALSE),"Do not enter data")</f>
        <v>Taxes (11E)</v>
      </c>
      <c r="C213" s="185" t="str">
        <f>IFERROR(VLOOKUP(Government_revenues_table[[#This Row],[GFS Classification]],Table6_GFS_codes_classification[],COLUMNS($F:G)+3,FALSE),"Do not enter data")</f>
        <v>Taxes on goods and services (114E)</v>
      </c>
      <c r="D213" s="185" t="str">
        <f>IFERROR(VLOOKUP(Government_revenues_table[[#This Row],[GFS Classification]],Table6_GFS_codes_classification[],COLUMNS($F:H)+3,FALSE),"Do not enter data")</f>
        <v>Taxes on use of goods/permission to use goods or perform activities (1145E)</v>
      </c>
      <c r="E213" s="185" t="str">
        <f>IFERROR(VLOOKUP(Government_revenues_table[[#This Row],[GFS Classification]],Table6_GFS_codes_classification[],COLUMNS($F:I)+3,FALSE),"Do not enter data")</f>
        <v>Emission and pollution taxes (114522E)</v>
      </c>
      <c r="F213" s="246" t="s">
        <v>1530</v>
      </c>
      <c r="G213" s="246" t="s">
        <v>988</v>
      </c>
      <c r="H213" s="246" t="s">
        <v>2208</v>
      </c>
      <c r="I213" s="38" t="s">
        <v>1982</v>
      </c>
      <c r="J213" s="178">
        <v>10050</v>
      </c>
      <c r="K213" s="38" t="s">
        <v>1199</v>
      </c>
      <c r="T213" s="224"/>
    </row>
    <row r="214" spans="2:20" x14ac:dyDescent="0.4">
      <c r="B214" s="185" t="str">
        <f>IFERROR(VLOOKUP(Government_revenues_table[[#This Row],[GFS Classification]],Table6_GFS_codes_classification[],COLUMNS($F:F)+3,FALSE),"Do not enter data")</f>
        <v>Taxes (11E)</v>
      </c>
      <c r="C214" s="185" t="str">
        <f>IFERROR(VLOOKUP(Government_revenues_table[[#This Row],[GFS Classification]],Table6_GFS_codes_classification[],COLUMNS($F:G)+3,FALSE),"Do not enter data")</f>
        <v>Taxes on goods and services (114E)</v>
      </c>
      <c r="D214" s="185" t="str">
        <f>IFERROR(VLOOKUP(Government_revenues_table[[#This Row],[GFS Classification]],Table6_GFS_codes_classification[],COLUMNS($F:H)+3,FALSE),"Do not enter data")</f>
        <v>Taxes on use of goods/permission to use goods or perform activities (1145E)</v>
      </c>
      <c r="E214" s="185" t="str">
        <f>IFERROR(VLOOKUP(Government_revenues_table[[#This Row],[GFS Classification]],Table6_GFS_codes_classification[],COLUMNS($F:I)+3,FALSE),"Do not enter data")</f>
        <v>Emission and pollution taxes (114522E)</v>
      </c>
      <c r="F214" s="246" t="s">
        <v>1530</v>
      </c>
      <c r="G214" s="246" t="s">
        <v>988</v>
      </c>
      <c r="H214" s="246" t="s">
        <v>2209</v>
      </c>
      <c r="I214" s="38" t="s">
        <v>1982</v>
      </c>
      <c r="J214" s="178">
        <v>25400</v>
      </c>
      <c r="K214" s="38" t="s">
        <v>1199</v>
      </c>
      <c r="T214" s="224"/>
    </row>
    <row r="215" spans="2:20" x14ac:dyDescent="0.4">
      <c r="B215" s="185" t="str">
        <f>IFERROR(VLOOKUP(Government_revenues_table[[#This Row],[GFS Classification]],Table6_GFS_codes_classification[],COLUMNS($F:F)+3,FALSE),"Do not enter data")</f>
        <v>Taxes (11E)</v>
      </c>
      <c r="C215" s="185" t="str">
        <f>IFERROR(VLOOKUP(Government_revenues_table[[#This Row],[GFS Classification]],Table6_GFS_codes_classification[],COLUMNS($F:G)+3,FALSE),"Do not enter data")</f>
        <v>Taxes on goods and services (114E)</v>
      </c>
      <c r="D215" s="185" t="str">
        <f>IFERROR(VLOOKUP(Government_revenues_table[[#This Row],[GFS Classification]],Table6_GFS_codes_classification[],COLUMNS($F:H)+3,FALSE),"Do not enter data")</f>
        <v>Taxes on use of goods/permission to use goods or perform activities (1145E)</v>
      </c>
      <c r="E215" s="185" t="str">
        <f>IFERROR(VLOOKUP(Government_revenues_table[[#This Row],[GFS Classification]],Table6_GFS_codes_classification[],COLUMNS($F:I)+3,FALSE),"Do not enter data")</f>
        <v>Emission and pollution taxes (114522E)</v>
      </c>
      <c r="F215" s="246" t="s">
        <v>1530</v>
      </c>
      <c r="G215" s="246" t="s">
        <v>988</v>
      </c>
      <c r="H215" s="246" t="s">
        <v>2210</v>
      </c>
      <c r="I215" s="38" t="s">
        <v>1982</v>
      </c>
      <c r="J215" s="178">
        <v>13650</v>
      </c>
      <c r="K215" s="38" t="s">
        <v>1199</v>
      </c>
      <c r="T215" s="224"/>
    </row>
    <row r="216" spans="2:20" x14ac:dyDescent="0.4">
      <c r="B216" s="185" t="str">
        <f>IFERROR(VLOOKUP(Government_revenues_table[[#This Row],[GFS Classification]],Table6_GFS_codes_classification[],COLUMNS($F:F)+3,FALSE),"Do not enter data")</f>
        <v>Taxes (11E)</v>
      </c>
      <c r="C216" s="185" t="str">
        <f>IFERROR(VLOOKUP(Government_revenues_table[[#This Row],[GFS Classification]],Table6_GFS_codes_classification[],COLUMNS($F:G)+3,FALSE),"Do not enter data")</f>
        <v>Taxes on goods and services (114E)</v>
      </c>
      <c r="D216" s="185" t="str">
        <f>IFERROR(VLOOKUP(Government_revenues_table[[#This Row],[GFS Classification]],Table6_GFS_codes_classification[],COLUMNS($F:H)+3,FALSE),"Do not enter data")</f>
        <v>Taxes on use of goods/permission to use goods or perform activities (1145E)</v>
      </c>
      <c r="E216" s="185" t="str">
        <f>IFERROR(VLOOKUP(Government_revenues_table[[#This Row],[GFS Classification]],Table6_GFS_codes_classification[],COLUMNS($F:I)+3,FALSE),"Do not enter data")</f>
        <v>Emission and pollution taxes (114522E)</v>
      </c>
      <c r="F216" s="246" t="s">
        <v>1530</v>
      </c>
      <c r="G216" s="246" t="s">
        <v>988</v>
      </c>
      <c r="H216" s="246" t="s">
        <v>2211</v>
      </c>
      <c r="I216" s="38" t="s">
        <v>1982</v>
      </c>
      <c r="J216" s="178">
        <v>14959.93</v>
      </c>
      <c r="K216" s="38" t="s">
        <v>1199</v>
      </c>
      <c r="T216" s="224"/>
    </row>
    <row r="217" spans="2:20" x14ac:dyDescent="0.4">
      <c r="B217" s="185" t="str">
        <f>IFERROR(VLOOKUP(Government_revenues_table[[#This Row],[GFS Classification]],Table6_GFS_codes_classification[],COLUMNS($F:F)+3,FALSE),"Do not enter data")</f>
        <v>Taxes (11E)</v>
      </c>
      <c r="C217" s="185" t="str">
        <f>IFERROR(VLOOKUP(Government_revenues_table[[#This Row],[GFS Classification]],Table6_GFS_codes_classification[],COLUMNS($F:G)+3,FALSE),"Do not enter data")</f>
        <v>Taxes on goods and services (114E)</v>
      </c>
      <c r="D217" s="185" t="str">
        <f>IFERROR(VLOOKUP(Government_revenues_table[[#This Row],[GFS Classification]],Table6_GFS_codes_classification[],COLUMNS($F:H)+3,FALSE),"Do not enter data")</f>
        <v>Taxes on use of goods/permission to use goods or perform activities (1145E)</v>
      </c>
      <c r="E217" s="185" t="str">
        <f>IFERROR(VLOOKUP(Government_revenues_table[[#This Row],[GFS Classification]],Table6_GFS_codes_classification[],COLUMNS($F:I)+3,FALSE),"Do not enter data")</f>
        <v>Emission and pollution taxes (114522E)</v>
      </c>
      <c r="F217" s="246" t="s">
        <v>1530</v>
      </c>
      <c r="G217" s="246" t="s">
        <v>988</v>
      </c>
      <c r="H217" s="246" t="s">
        <v>2212</v>
      </c>
      <c r="I217" s="38" t="s">
        <v>1982</v>
      </c>
      <c r="J217" s="178">
        <v>550</v>
      </c>
      <c r="K217" s="38" t="s">
        <v>1199</v>
      </c>
      <c r="T217" s="224"/>
    </row>
    <row r="218" spans="2:20" x14ac:dyDescent="0.4">
      <c r="B218" s="185" t="str">
        <f>IFERROR(VLOOKUP(Government_revenues_table[[#This Row],[GFS Classification]],Table6_GFS_codes_classification[],COLUMNS($F:F)+3,FALSE),"Do not enter data")</f>
        <v>Taxes (11E)</v>
      </c>
      <c r="C218" s="185" t="str">
        <f>IFERROR(VLOOKUP(Government_revenues_table[[#This Row],[GFS Classification]],Table6_GFS_codes_classification[],COLUMNS($F:G)+3,FALSE),"Do not enter data")</f>
        <v>Taxes on goods and services (114E)</v>
      </c>
      <c r="D218" s="185" t="str">
        <f>IFERROR(VLOOKUP(Government_revenues_table[[#This Row],[GFS Classification]],Table6_GFS_codes_classification[],COLUMNS($F:H)+3,FALSE),"Do not enter data")</f>
        <v>Taxes on use of goods/permission to use goods or perform activities (1145E)</v>
      </c>
      <c r="E218" s="185" t="str">
        <f>IFERROR(VLOOKUP(Government_revenues_table[[#This Row],[GFS Classification]],Table6_GFS_codes_classification[],COLUMNS($F:I)+3,FALSE),"Do not enter data")</f>
        <v>Emission and pollution taxes (114522E)</v>
      </c>
      <c r="F218" s="246" t="s">
        <v>1530</v>
      </c>
      <c r="G218" s="246" t="s">
        <v>988</v>
      </c>
      <c r="H218" s="246" t="s">
        <v>2213</v>
      </c>
      <c r="I218" s="38" t="s">
        <v>1982</v>
      </c>
      <c r="J218" s="178">
        <v>40100</v>
      </c>
      <c r="K218" s="38" t="s">
        <v>1199</v>
      </c>
      <c r="T218" s="224"/>
    </row>
    <row r="219" spans="2:20" x14ac:dyDescent="0.4">
      <c r="B219" s="185" t="str">
        <f>IFERROR(VLOOKUP(Government_revenues_table[[#This Row],[GFS Classification]],Table6_GFS_codes_classification[],COLUMNS($F:F)+3,FALSE),"Do not enter data")</f>
        <v>Taxes (11E)</v>
      </c>
      <c r="C219" s="185" t="str">
        <f>IFERROR(VLOOKUP(Government_revenues_table[[#This Row],[GFS Classification]],Table6_GFS_codes_classification[],COLUMNS($F:G)+3,FALSE),"Do not enter data")</f>
        <v>Taxes on goods and services (114E)</v>
      </c>
      <c r="D219" s="185" t="str">
        <f>IFERROR(VLOOKUP(Government_revenues_table[[#This Row],[GFS Classification]],Table6_GFS_codes_classification[],COLUMNS($F:H)+3,FALSE),"Do not enter data")</f>
        <v>Taxes on use of goods/permission to use goods or perform activities (1145E)</v>
      </c>
      <c r="E219" s="185" t="str">
        <f>IFERROR(VLOOKUP(Government_revenues_table[[#This Row],[GFS Classification]],Table6_GFS_codes_classification[],COLUMNS($F:I)+3,FALSE),"Do not enter data")</f>
        <v>Emission and pollution taxes (114522E)</v>
      </c>
      <c r="F219" s="246" t="s">
        <v>1530</v>
      </c>
      <c r="G219" s="246" t="s">
        <v>1972</v>
      </c>
      <c r="H219" s="246" t="s">
        <v>2214</v>
      </c>
      <c r="I219" s="38" t="s">
        <v>1982</v>
      </c>
      <c r="J219" s="178">
        <v>2050</v>
      </c>
      <c r="K219" s="38" t="s">
        <v>1199</v>
      </c>
      <c r="T219" s="224"/>
    </row>
    <row r="220" spans="2:20" x14ac:dyDescent="0.4">
      <c r="B220" s="185" t="str">
        <f>IFERROR(VLOOKUP(Government_revenues_table[[#This Row],[GFS Classification]],Table6_GFS_codes_classification[],COLUMNS($F:F)+3,FALSE),"Do not enter data")</f>
        <v>Taxes (11E)</v>
      </c>
      <c r="C220" s="185" t="str">
        <f>IFERROR(VLOOKUP(Government_revenues_table[[#This Row],[GFS Classification]],Table6_GFS_codes_classification[],COLUMNS($F:G)+3,FALSE),"Do not enter data")</f>
        <v>Taxes on goods and services (114E)</v>
      </c>
      <c r="D220" s="185" t="str">
        <f>IFERROR(VLOOKUP(Government_revenues_table[[#This Row],[GFS Classification]],Table6_GFS_codes_classification[],COLUMNS($F:H)+3,FALSE),"Do not enter data")</f>
        <v>Taxes on use of goods/permission to use goods or perform activities (1145E)</v>
      </c>
      <c r="E220" s="185" t="str">
        <f>IFERROR(VLOOKUP(Government_revenues_table[[#This Row],[GFS Classification]],Table6_GFS_codes_classification[],COLUMNS($F:I)+3,FALSE),"Do not enter data")</f>
        <v>Emission and pollution taxes (114522E)</v>
      </c>
      <c r="F220" s="246" t="s">
        <v>1530</v>
      </c>
      <c r="G220" s="246" t="s">
        <v>988</v>
      </c>
      <c r="H220" s="246" t="s">
        <v>2215</v>
      </c>
      <c r="I220" s="38" t="s">
        <v>1982</v>
      </c>
      <c r="J220" s="178">
        <v>3050</v>
      </c>
      <c r="K220" s="38" t="s">
        <v>1199</v>
      </c>
      <c r="T220" s="224"/>
    </row>
    <row r="221" spans="2:20" x14ac:dyDescent="0.4">
      <c r="B221" s="185" t="str">
        <f>IFERROR(VLOOKUP(Government_revenues_table[[#This Row],[GFS Classification]],Table6_GFS_codes_classification[],COLUMNS($F:F)+3,FALSE),"Do not enter data")</f>
        <v>Taxes (11E)</v>
      </c>
      <c r="C221" s="185" t="str">
        <f>IFERROR(VLOOKUP(Government_revenues_table[[#This Row],[GFS Classification]],Table6_GFS_codes_classification[],COLUMNS($F:G)+3,FALSE),"Do not enter data")</f>
        <v>Taxes on goods and services (114E)</v>
      </c>
      <c r="D221" s="185" t="str">
        <f>IFERROR(VLOOKUP(Government_revenues_table[[#This Row],[GFS Classification]],Table6_GFS_codes_classification[],COLUMNS($F:H)+3,FALSE),"Do not enter data")</f>
        <v>Taxes on use of goods/permission to use goods or perform activities (1145E)</v>
      </c>
      <c r="E221" s="185" t="str">
        <f>IFERROR(VLOOKUP(Government_revenues_table[[#This Row],[GFS Classification]],Table6_GFS_codes_classification[],COLUMNS($F:I)+3,FALSE),"Do not enter data")</f>
        <v>Emission and pollution taxes (114522E)</v>
      </c>
      <c r="F221" s="246" t="s">
        <v>1530</v>
      </c>
      <c r="G221" s="246" t="s">
        <v>988</v>
      </c>
      <c r="H221" s="246" t="s">
        <v>2216</v>
      </c>
      <c r="I221" s="38" t="s">
        <v>1982</v>
      </c>
      <c r="J221" s="178">
        <v>81800</v>
      </c>
      <c r="K221" s="38" t="s">
        <v>1199</v>
      </c>
      <c r="T221" s="224"/>
    </row>
    <row r="222" spans="2:20" x14ac:dyDescent="0.4">
      <c r="B222" s="185" t="str">
        <f>IFERROR(VLOOKUP(Government_revenues_table[[#This Row],[GFS Classification]],Table6_GFS_codes_classification[],COLUMNS($F:F)+3,FALSE),"Do not enter data")</f>
        <v>Taxes (11E)</v>
      </c>
      <c r="C222" s="185" t="str">
        <f>IFERROR(VLOOKUP(Government_revenues_table[[#This Row],[GFS Classification]],Table6_GFS_codes_classification[],COLUMNS($F:G)+3,FALSE),"Do not enter data")</f>
        <v>Taxes on goods and services (114E)</v>
      </c>
      <c r="D222" s="185" t="str">
        <f>IFERROR(VLOOKUP(Government_revenues_table[[#This Row],[GFS Classification]],Table6_GFS_codes_classification[],COLUMNS($F:H)+3,FALSE),"Do not enter data")</f>
        <v>Taxes on use of goods/permission to use goods or perform activities (1145E)</v>
      </c>
      <c r="E222" s="185" t="str">
        <f>IFERROR(VLOOKUP(Government_revenues_table[[#This Row],[GFS Classification]],Table6_GFS_codes_classification[],COLUMNS($F:I)+3,FALSE),"Do not enter data")</f>
        <v>Emission and pollution taxes (114522E)</v>
      </c>
      <c r="F222" s="246" t="s">
        <v>1530</v>
      </c>
      <c r="G222" s="246" t="s">
        <v>1972</v>
      </c>
      <c r="H222" s="246" t="s">
        <v>2217</v>
      </c>
      <c r="I222" s="38" t="s">
        <v>1982</v>
      </c>
      <c r="J222" s="178">
        <v>8500</v>
      </c>
      <c r="K222" s="38" t="s">
        <v>1199</v>
      </c>
      <c r="T222" s="224"/>
    </row>
    <row r="223" spans="2:20" x14ac:dyDescent="0.4">
      <c r="B223" s="185" t="str">
        <f>IFERROR(VLOOKUP(Government_revenues_table[[#This Row],[GFS Classification]],Table6_GFS_codes_classification[],COLUMNS($F:F)+3,FALSE),"Do not enter data")</f>
        <v>Taxes (11E)</v>
      </c>
      <c r="C223" s="185" t="str">
        <f>IFERROR(VLOOKUP(Government_revenues_table[[#This Row],[GFS Classification]],Table6_GFS_codes_classification[],COLUMNS($F:G)+3,FALSE),"Do not enter data")</f>
        <v>Taxes on goods and services (114E)</v>
      </c>
      <c r="D223" s="185" t="str">
        <f>IFERROR(VLOOKUP(Government_revenues_table[[#This Row],[GFS Classification]],Table6_GFS_codes_classification[],COLUMNS($F:H)+3,FALSE),"Do not enter data")</f>
        <v>Taxes on use of goods/permission to use goods or perform activities (1145E)</v>
      </c>
      <c r="E223" s="185" t="str">
        <f>IFERROR(VLOOKUP(Government_revenues_table[[#This Row],[GFS Classification]],Table6_GFS_codes_classification[],COLUMNS($F:I)+3,FALSE),"Do not enter data")</f>
        <v>Emission and pollution taxes (114522E)</v>
      </c>
      <c r="F223" s="246" t="s">
        <v>1530</v>
      </c>
      <c r="G223" s="246" t="s">
        <v>1972</v>
      </c>
      <c r="H223" s="246" t="s">
        <v>2218</v>
      </c>
      <c r="I223" s="38" t="s">
        <v>1982</v>
      </c>
      <c r="J223" s="178">
        <v>600</v>
      </c>
      <c r="K223" s="38" t="s">
        <v>1199</v>
      </c>
      <c r="T223" s="224"/>
    </row>
    <row r="224" spans="2:20" x14ac:dyDescent="0.4">
      <c r="B224" s="185" t="str">
        <f>IFERROR(VLOOKUP(Government_revenues_table[[#This Row],[GFS Classification]],Table6_GFS_codes_classification[],COLUMNS($F:F)+3,FALSE),"Do not enter data")</f>
        <v>Taxes (11E)</v>
      </c>
      <c r="C224" s="185" t="str">
        <f>IFERROR(VLOOKUP(Government_revenues_table[[#This Row],[GFS Classification]],Table6_GFS_codes_classification[],COLUMNS($F:G)+3,FALSE),"Do not enter data")</f>
        <v>Taxes on goods and services (114E)</v>
      </c>
      <c r="D224" s="185" t="str">
        <f>IFERROR(VLOOKUP(Government_revenues_table[[#This Row],[GFS Classification]],Table6_GFS_codes_classification[],COLUMNS($F:H)+3,FALSE),"Do not enter data")</f>
        <v>Taxes on use of goods/permission to use goods or perform activities (1145E)</v>
      </c>
      <c r="E224" s="185" t="str">
        <f>IFERROR(VLOOKUP(Government_revenues_table[[#This Row],[GFS Classification]],Table6_GFS_codes_classification[],COLUMNS($F:I)+3,FALSE),"Do not enter data")</f>
        <v>Emission and pollution taxes (114522E)</v>
      </c>
      <c r="F224" s="246" t="s">
        <v>1530</v>
      </c>
      <c r="G224" s="246" t="s">
        <v>988</v>
      </c>
      <c r="H224" s="246" t="s">
        <v>2219</v>
      </c>
      <c r="I224" s="38" t="s">
        <v>1982</v>
      </c>
      <c r="J224" s="178">
        <v>157600</v>
      </c>
      <c r="K224" s="38" t="s">
        <v>1199</v>
      </c>
      <c r="T224" s="224"/>
    </row>
    <row r="225" spans="2:20" x14ac:dyDescent="0.4">
      <c r="B225" s="185" t="str">
        <f>IFERROR(VLOOKUP(Government_revenues_table[[#This Row],[GFS Classification]],Table6_GFS_codes_classification[],COLUMNS($F:F)+3,FALSE),"Do not enter data")</f>
        <v>Taxes (11E)</v>
      </c>
      <c r="C225" s="185" t="str">
        <f>IFERROR(VLOOKUP(Government_revenues_table[[#This Row],[GFS Classification]],Table6_GFS_codes_classification[],COLUMNS($F:G)+3,FALSE),"Do not enter data")</f>
        <v>Taxes on goods and services (114E)</v>
      </c>
      <c r="D225" s="185" t="str">
        <f>IFERROR(VLOOKUP(Government_revenues_table[[#This Row],[GFS Classification]],Table6_GFS_codes_classification[],COLUMNS($F:H)+3,FALSE),"Do not enter data")</f>
        <v>Taxes on use of goods/permission to use goods or perform activities (1145E)</v>
      </c>
      <c r="E225" s="185" t="str">
        <f>IFERROR(VLOOKUP(Government_revenues_table[[#This Row],[GFS Classification]],Table6_GFS_codes_classification[],COLUMNS($F:I)+3,FALSE),"Do not enter data")</f>
        <v>Emission and pollution taxes (114522E)</v>
      </c>
      <c r="F225" s="246" t="s">
        <v>1530</v>
      </c>
      <c r="G225" s="246" t="s">
        <v>1972</v>
      </c>
      <c r="H225" s="246" t="s">
        <v>2220</v>
      </c>
      <c r="I225" s="38" t="s">
        <v>1982</v>
      </c>
      <c r="J225" s="178">
        <v>7230</v>
      </c>
      <c r="K225" s="38" t="s">
        <v>1199</v>
      </c>
      <c r="T225" s="224"/>
    </row>
    <row r="226" spans="2:20" x14ac:dyDescent="0.4">
      <c r="B226" s="185" t="str">
        <f>IFERROR(VLOOKUP(Government_revenues_table[[#This Row],[GFS Classification]],Table6_GFS_codes_classification[],COLUMNS($F:F)+3,FALSE),"Do not enter data")</f>
        <v>Taxes (11E)</v>
      </c>
      <c r="C226" s="185" t="str">
        <f>IFERROR(VLOOKUP(Government_revenues_table[[#This Row],[GFS Classification]],Table6_GFS_codes_classification[],COLUMNS($F:G)+3,FALSE),"Do not enter data")</f>
        <v>Taxes on goods and services (114E)</v>
      </c>
      <c r="D226" s="185" t="str">
        <f>IFERROR(VLOOKUP(Government_revenues_table[[#This Row],[GFS Classification]],Table6_GFS_codes_classification[],COLUMNS($F:H)+3,FALSE),"Do not enter data")</f>
        <v>Taxes on use of goods/permission to use goods or perform activities (1145E)</v>
      </c>
      <c r="E226" s="185" t="str">
        <f>IFERROR(VLOOKUP(Government_revenues_table[[#This Row],[GFS Classification]],Table6_GFS_codes_classification[],COLUMNS($F:I)+3,FALSE),"Do not enter data")</f>
        <v>Emission and pollution taxes (114522E)</v>
      </c>
      <c r="F226" s="246" t="s">
        <v>1530</v>
      </c>
      <c r="G226" s="246" t="s">
        <v>988</v>
      </c>
      <c r="H226" s="246" t="s">
        <v>2221</v>
      </c>
      <c r="I226" s="38" t="s">
        <v>1982</v>
      </c>
      <c r="J226" s="178">
        <v>5000</v>
      </c>
      <c r="K226" s="38" t="s">
        <v>1199</v>
      </c>
      <c r="T226" s="224"/>
    </row>
    <row r="227" spans="2:20" x14ac:dyDescent="0.4">
      <c r="B227" s="185" t="str">
        <f>IFERROR(VLOOKUP(Government_revenues_table[[#This Row],[GFS Classification]],Table6_GFS_codes_classification[],COLUMNS($F:F)+3,FALSE),"Do not enter data")</f>
        <v>Taxes (11E)</v>
      </c>
      <c r="C227" s="185" t="str">
        <f>IFERROR(VLOOKUP(Government_revenues_table[[#This Row],[GFS Classification]],Table6_GFS_codes_classification[],COLUMNS($F:G)+3,FALSE),"Do not enter data")</f>
        <v>Taxes on goods and services (114E)</v>
      </c>
      <c r="D227" s="185" t="str">
        <f>IFERROR(VLOOKUP(Government_revenues_table[[#This Row],[GFS Classification]],Table6_GFS_codes_classification[],COLUMNS($F:H)+3,FALSE),"Do not enter data")</f>
        <v>Taxes on use of goods/permission to use goods or perform activities (1145E)</v>
      </c>
      <c r="E227" s="185" t="str">
        <f>IFERROR(VLOOKUP(Government_revenues_table[[#This Row],[GFS Classification]],Table6_GFS_codes_classification[],COLUMNS($F:I)+3,FALSE),"Do not enter data")</f>
        <v>Emission and pollution taxes (114522E)</v>
      </c>
      <c r="F227" s="246" t="s">
        <v>1530</v>
      </c>
      <c r="G227" s="246" t="s">
        <v>988</v>
      </c>
      <c r="H227" s="246" t="s">
        <v>2222</v>
      </c>
      <c r="I227" s="38" t="s">
        <v>1982</v>
      </c>
      <c r="J227" s="178">
        <v>3050</v>
      </c>
      <c r="K227" s="38" t="s">
        <v>1199</v>
      </c>
      <c r="T227" s="224"/>
    </row>
    <row r="228" spans="2:20" x14ac:dyDescent="0.4">
      <c r="B228" s="185" t="str">
        <f>IFERROR(VLOOKUP(Government_revenues_table[[#This Row],[GFS Classification]],Table6_GFS_codes_classification[],COLUMNS($F:F)+3,FALSE),"Do not enter data")</f>
        <v>Taxes (11E)</v>
      </c>
      <c r="C228" s="185" t="str">
        <f>IFERROR(VLOOKUP(Government_revenues_table[[#This Row],[GFS Classification]],Table6_GFS_codes_classification[],COLUMNS($F:G)+3,FALSE),"Do not enter data")</f>
        <v>Taxes on goods and services (114E)</v>
      </c>
      <c r="D228" s="185" t="str">
        <f>IFERROR(VLOOKUP(Government_revenues_table[[#This Row],[GFS Classification]],Table6_GFS_codes_classification[],COLUMNS($F:H)+3,FALSE),"Do not enter data")</f>
        <v>Taxes on use of goods/permission to use goods or perform activities (1145E)</v>
      </c>
      <c r="E228" s="185" t="str">
        <f>IFERROR(VLOOKUP(Government_revenues_table[[#This Row],[GFS Classification]],Table6_GFS_codes_classification[],COLUMNS($F:I)+3,FALSE),"Do not enter data")</f>
        <v>Emission and pollution taxes (114522E)</v>
      </c>
      <c r="F228" s="246" t="s">
        <v>1530</v>
      </c>
      <c r="G228" s="246" t="s">
        <v>988</v>
      </c>
      <c r="H228" s="246" t="s">
        <v>2223</v>
      </c>
      <c r="I228" s="38" t="s">
        <v>1982</v>
      </c>
      <c r="J228" s="178">
        <v>9050</v>
      </c>
      <c r="K228" s="38" t="s">
        <v>1199</v>
      </c>
      <c r="T228" s="224"/>
    </row>
    <row r="229" spans="2:20" x14ac:dyDescent="0.4">
      <c r="B229" s="185" t="str">
        <f>IFERROR(VLOOKUP(Government_revenues_table[[#This Row],[GFS Classification]],Table6_GFS_codes_classification[],COLUMNS($F:F)+3,FALSE),"Do not enter data")</f>
        <v>Taxes (11E)</v>
      </c>
      <c r="C229" s="185" t="str">
        <f>IFERROR(VLOOKUP(Government_revenues_table[[#This Row],[GFS Classification]],Table6_GFS_codes_classification[],COLUMNS($F:G)+3,FALSE),"Do not enter data")</f>
        <v>Taxes on goods and services (114E)</v>
      </c>
      <c r="D229" s="185" t="str">
        <f>IFERROR(VLOOKUP(Government_revenues_table[[#This Row],[GFS Classification]],Table6_GFS_codes_classification[],COLUMNS($F:H)+3,FALSE),"Do not enter data")</f>
        <v>Taxes on use of goods/permission to use goods or perform activities (1145E)</v>
      </c>
      <c r="E229" s="185" t="str">
        <f>IFERROR(VLOOKUP(Government_revenues_table[[#This Row],[GFS Classification]],Table6_GFS_codes_classification[],COLUMNS($F:I)+3,FALSE),"Do not enter data")</f>
        <v>Emission and pollution taxes (114522E)</v>
      </c>
      <c r="F229" s="246" t="s">
        <v>1530</v>
      </c>
      <c r="G229" s="246" t="s">
        <v>988</v>
      </c>
      <c r="H229" s="246" t="s">
        <v>2224</v>
      </c>
      <c r="I229" s="38" t="s">
        <v>1982</v>
      </c>
      <c r="J229" s="178">
        <v>12150</v>
      </c>
      <c r="K229" s="38" t="s">
        <v>1199</v>
      </c>
      <c r="T229" s="224"/>
    </row>
    <row r="230" spans="2:20" x14ac:dyDescent="0.4">
      <c r="B230" s="185" t="str">
        <f>IFERROR(VLOOKUP(Government_revenues_table[[#This Row],[GFS Classification]],Table6_GFS_codes_classification[],COLUMNS($F:F)+3,FALSE),"Do not enter data")</f>
        <v>Taxes (11E)</v>
      </c>
      <c r="C230" s="185" t="str">
        <f>IFERROR(VLOOKUP(Government_revenues_table[[#This Row],[GFS Classification]],Table6_GFS_codes_classification[],COLUMNS($F:G)+3,FALSE),"Do not enter data")</f>
        <v>Taxes on goods and services (114E)</v>
      </c>
      <c r="D230" s="185" t="str">
        <f>IFERROR(VLOOKUP(Government_revenues_table[[#This Row],[GFS Classification]],Table6_GFS_codes_classification[],COLUMNS($F:H)+3,FALSE),"Do not enter data")</f>
        <v>Taxes on use of goods/permission to use goods or perform activities (1145E)</v>
      </c>
      <c r="E230" s="185" t="str">
        <f>IFERROR(VLOOKUP(Government_revenues_table[[#This Row],[GFS Classification]],Table6_GFS_codes_classification[],COLUMNS($F:I)+3,FALSE),"Do not enter data")</f>
        <v>Emission and pollution taxes (114522E)</v>
      </c>
      <c r="F230" s="246" t="s">
        <v>1530</v>
      </c>
      <c r="G230" s="246" t="s">
        <v>988</v>
      </c>
      <c r="H230" s="246" t="s">
        <v>2225</v>
      </c>
      <c r="I230" s="38" t="s">
        <v>1982</v>
      </c>
      <c r="J230" s="178">
        <v>15250</v>
      </c>
      <c r="K230" s="38" t="s">
        <v>1199</v>
      </c>
      <c r="T230" s="224"/>
    </row>
    <row r="231" spans="2:20" x14ac:dyDescent="0.4">
      <c r="B231" s="185" t="str">
        <f>IFERROR(VLOOKUP(Government_revenues_table[[#This Row],[GFS Classification]],Table6_GFS_codes_classification[],COLUMNS($F:F)+3,FALSE),"Do not enter data")</f>
        <v>Taxes (11E)</v>
      </c>
      <c r="C231" s="185" t="str">
        <f>IFERROR(VLOOKUP(Government_revenues_table[[#This Row],[GFS Classification]],Table6_GFS_codes_classification[],COLUMNS($F:G)+3,FALSE),"Do not enter data")</f>
        <v>Taxes on goods and services (114E)</v>
      </c>
      <c r="D231" s="185" t="str">
        <f>IFERROR(VLOOKUP(Government_revenues_table[[#This Row],[GFS Classification]],Table6_GFS_codes_classification[],COLUMNS($F:H)+3,FALSE),"Do not enter data")</f>
        <v>Taxes on use of goods/permission to use goods or perform activities (1145E)</v>
      </c>
      <c r="E231" s="185" t="str">
        <f>IFERROR(VLOOKUP(Government_revenues_table[[#This Row],[GFS Classification]],Table6_GFS_codes_classification[],COLUMNS($F:I)+3,FALSE),"Do not enter data")</f>
        <v>Emission and pollution taxes (114522E)</v>
      </c>
      <c r="F231" s="246" t="s">
        <v>1530</v>
      </c>
      <c r="G231" s="246" t="s">
        <v>988</v>
      </c>
      <c r="H231" s="246" t="s">
        <v>2226</v>
      </c>
      <c r="I231" s="38" t="s">
        <v>1982</v>
      </c>
      <c r="J231" s="178">
        <v>8107</v>
      </c>
      <c r="K231" s="38" t="s">
        <v>1199</v>
      </c>
      <c r="T231" s="224"/>
    </row>
    <row r="232" spans="2:20" x14ac:dyDescent="0.4">
      <c r="B232" s="185" t="str">
        <f>IFERROR(VLOOKUP(Government_revenues_table[[#This Row],[GFS Classification]],Table6_GFS_codes_classification[],COLUMNS($F:F)+3,FALSE),"Do not enter data")</f>
        <v>Taxes (11E)</v>
      </c>
      <c r="C232" s="185" t="str">
        <f>IFERROR(VLOOKUP(Government_revenues_table[[#This Row],[GFS Classification]],Table6_GFS_codes_classification[],COLUMNS($F:G)+3,FALSE),"Do not enter data")</f>
        <v>Taxes on goods and services (114E)</v>
      </c>
      <c r="D232" s="185" t="str">
        <f>IFERROR(VLOOKUP(Government_revenues_table[[#This Row],[GFS Classification]],Table6_GFS_codes_classification[],COLUMNS($F:H)+3,FALSE),"Do not enter data")</f>
        <v>Taxes on use of goods/permission to use goods or perform activities (1145E)</v>
      </c>
      <c r="E232" s="185" t="str">
        <f>IFERROR(VLOOKUP(Government_revenues_table[[#This Row],[GFS Classification]],Table6_GFS_codes_classification[],COLUMNS($F:I)+3,FALSE),"Do not enter data")</f>
        <v>Emission and pollution taxes (114522E)</v>
      </c>
      <c r="F232" s="246" t="s">
        <v>1530</v>
      </c>
      <c r="G232" s="246" t="s">
        <v>988</v>
      </c>
      <c r="H232" s="246" t="s">
        <v>2227</v>
      </c>
      <c r="I232" s="38" t="s">
        <v>1982</v>
      </c>
      <c r="J232" s="178">
        <v>65150</v>
      </c>
      <c r="K232" s="38" t="s">
        <v>1199</v>
      </c>
      <c r="T232" s="224"/>
    </row>
    <row r="233" spans="2:20" x14ac:dyDescent="0.4">
      <c r="B233" s="185" t="str">
        <f>IFERROR(VLOOKUP(Government_revenues_table[[#This Row],[GFS Classification]],Table6_GFS_codes_classification[],COLUMNS($F:F)+3,FALSE),"Do not enter data")</f>
        <v>Taxes (11E)</v>
      </c>
      <c r="C233" s="185" t="str">
        <f>IFERROR(VLOOKUP(Government_revenues_table[[#This Row],[GFS Classification]],Table6_GFS_codes_classification[],COLUMNS($F:G)+3,FALSE),"Do not enter data")</f>
        <v>Taxes on goods and services (114E)</v>
      </c>
      <c r="D233" s="185" t="str">
        <f>IFERROR(VLOOKUP(Government_revenues_table[[#This Row],[GFS Classification]],Table6_GFS_codes_classification[],COLUMNS($F:H)+3,FALSE),"Do not enter data")</f>
        <v>Taxes on use of goods/permission to use goods or perform activities (1145E)</v>
      </c>
      <c r="E233" s="185" t="str">
        <f>IFERROR(VLOOKUP(Government_revenues_table[[#This Row],[GFS Classification]],Table6_GFS_codes_classification[],COLUMNS($F:I)+3,FALSE),"Do not enter data")</f>
        <v>Emission and pollution taxes (114522E)</v>
      </c>
      <c r="F233" s="246" t="s">
        <v>1530</v>
      </c>
      <c r="G233" s="246" t="s">
        <v>988</v>
      </c>
      <c r="H233" s="246" t="s">
        <v>2228</v>
      </c>
      <c r="I233" s="38" t="s">
        <v>1982</v>
      </c>
      <c r="J233" s="178">
        <v>6050</v>
      </c>
      <c r="K233" s="38" t="s">
        <v>1199</v>
      </c>
      <c r="T233" s="224"/>
    </row>
    <row r="234" spans="2:20" x14ac:dyDescent="0.4">
      <c r="B234" s="185" t="str">
        <f>IFERROR(VLOOKUP(Government_revenues_table[[#This Row],[GFS Classification]],Table6_GFS_codes_classification[],COLUMNS($F:F)+3,FALSE),"Do not enter data")</f>
        <v>Taxes (11E)</v>
      </c>
      <c r="C234" s="185" t="str">
        <f>IFERROR(VLOOKUP(Government_revenues_table[[#This Row],[GFS Classification]],Table6_GFS_codes_classification[],COLUMNS($F:G)+3,FALSE),"Do not enter data")</f>
        <v>Taxes on goods and services (114E)</v>
      </c>
      <c r="D234" s="185" t="str">
        <f>IFERROR(VLOOKUP(Government_revenues_table[[#This Row],[GFS Classification]],Table6_GFS_codes_classification[],COLUMNS($F:H)+3,FALSE),"Do not enter data")</f>
        <v>Taxes on use of goods/permission to use goods or perform activities (1145E)</v>
      </c>
      <c r="E234" s="185" t="str">
        <f>IFERROR(VLOOKUP(Government_revenues_table[[#This Row],[GFS Classification]],Table6_GFS_codes_classification[],COLUMNS($F:I)+3,FALSE),"Do not enter data")</f>
        <v>Emission and pollution taxes (114522E)</v>
      </c>
      <c r="F234" s="246" t="s">
        <v>1530</v>
      </c>
      <c r="G234" s="246" t="s">
        <v>988</v>
      </c>
      <c r="H234" s="246" t="s">
        <v>2229</v>
      </c>
      <c r="I234" s="38" t="s">
        <v>1982</v>
      </c>
      <c r="J234" s="178">
        <v>15050</v>
      </c>
      <c r="K234" s="38" t="s">
        <v>1199</v>
      </c>
      <c r="T234" s="224"/>
    </row>
    <row r="235" spans="2:20" x14ac:dyDescent="0.4">
      <c r="B235" s="185" t="str">
        <f>IFERROR(VLOOKUP(Government_revenues_table[[#This Row],[GFS Classification]],Table6_GFS_codes_classification[],COLUMNS($F:F)+3,FALSE),"Do not enter data")</f>
        <v>Taxes (11E)</v>
      </c>
      <c r="C235" s="185" t="str">
        <f>IFERROR(VLOOKUP(Government_revenues_table[[#This Row],[GFS Classification]],Table6_GFS_codes_classification[],COLUMNS($F:G)+3,FALSE),"Do not enter data")</f>
        <v>Taxes on goods and services (114E)</v>
      </c>
      <c r="D235" s="185" t="str">
        <f>IFERROR(VLOOKUP(Government_revenues_table[[#This Row],[GFS Classification]],Table6_GFS_codes_classification[],COLUMNS($F:H)+3,FALSE),"Do not enter data")</f>
        <v>Taxes on use of goods/permission to use goods or perform activities (1145E)</v>
      </c>
      <c r="E235" s="185" t="str">
        <f>IFERROR(VLOOKUP(Government_revenues_table[[#This Row],[GFS Classification]],Table6_GFS_codes_classification[],COLUMNS($F:I)+3,FALSE),"Do not enter data")</f>
        <v>Emission and pollution taxes (114522E)</v>
      </c>
      <c r="F235" s="246" t="s">
        <v>1530</v>
      </c>
      <c r="G235" s="246" t="s">
        <v>988</v>
      </c>
      <c r="H235" s="246" t="s">
        <v>2230</v>
      </c>
      <c r="I235" s="38" t="s">
        <v>1982</v>
      </c>
      <c r="J235" s="178">
        <v>5100</v>
      </c>
      <c r="K235" s="38" t="s">
        <v>1199</v>
      </c>
      <c r="T235" s="224"/>
    </row>
    <row r="236" spans="2:20" x14ac:dyDescent="0.4">
      <c r="B236" s="185" t="str">
        <f>IFERROR(VLOOKUP(Government_revenues_table[[#This Row],[GFS Classification]],Table6_GFS_codes_classification[],COLUMNS($F:F)+3,FALSE),"Do not enter data")</f>
        <v>Taxes (11E)</v>
      </c>
      <c r="C236" s="185" t="str">
        <f>IFERROR(VLOOKUP(Government_revenues_table[[#This Row],[GFS Classification]],Table6_GFS_codes_classification[],COLUMNS($F:G)+3,FALSE),"Do not enter data")</f>
        <v>Taxes on goods and services (114E)</v>
      </c>
      <c r="D236" s="185" t="str">
        <f>IFERROR(VLOOKUP(Government_revenues_table[[#This Row],[GFS Classification]],Table6_GFS_codes_classification[],COLUMNS($F:H)+3,FALSE),"Do not enter data")</f>
        <v>Taxes on use of goods/permission to use goods or perform activities (1145E)</v>
      </c>
      <c r="E236" s="185" t="str">
        <f>IFERROR(VLOOKUP(Government_revenues_table[[#This Row],[GFS Classification]],Table6_GFS_codes_classification[],COLUMNS($F:I)+3,FALSE),"Do not enter data")</f>
        <v>Emission and pollution taxes (114522E)</v>
      </c>
      <c r="F236" s="246" t="s">
        <v>1530</v>
      </c>
      <c r="G236" s="246" t="s">
        <v>1973</v>
      </c>
      <c r="H236" s="246" t="s">
        <v>2231</v>
      </c>
      <c r="I236" s="38" t="s">
        <v>1982</v>
      </c>
      <c r="J236" s="178">
        <v>6050</v>
      </c>
      <c r="K236" s="38" t="s">
        <v>1199</v>
      </c>
      <c r="T236" s="224"/>
    </row>
    <row r="237" spans="2:20" x14ac:dyDescent="0.4">
      <c r="B237" s="185" t="str">
        <f>IFERROR(VLOOKUP(Government_revenues_table[[#This Row],[GFS Classification]],Table6_GFS_codes_classification[],COLUMNS($F:F)+3,FALSE),"Do not enter data")</f>
        <v>Taxes (11E)</v>
      </c>
      <c r="C237" s="185" t="str">
        <f>IFERROR(VLOOKUP(Government_revenues_table[[#This Row],[GFS Classification]],Table6_GFS_codes_classification[],COLUMNS($F:G)+3,FALSE),"Do not enter data")</f>
        <v>Taxes on goods and services (114E)</v>
      </c>
      <c r="D237" s="185" t="str">
        <f>IFERROR(VLOOKUP(Government_revenues_table[[#This Row],[GFS Classification]],Table6_GFS_codes_classification[],COLUMNS($F:H)+3,FALSE),"Do not enter data")</f>
        <v>Taxes on use of goods/permission to use goods or perform activities (1145E)</v>
      </c>
      <c r="E237" s="185" t="str">
        <f>IFERROR(VLOOKUP(Government_revenues_table[[#This Row],[GFS Classification]],Table6_GFS_codes_classification[],COLUMNS($F:I)+3,FALSE),"Do not enter data")</f>
        <v>Emission and pollution taxes (114522E)</v>
      </c>
      <c r="F237" s="246" t="s">
        <v>1530</v>
      </c>
      <c r="G237" s="246" t="s">
        <v>988</v>
      </c>
      <c r="H237" s="246" t="s">
        <v>2232</v>
      </c>
      <c r="I237" s="38" t="s">
        <v>1982</v>
      </c>
      <c r="J237" s="178">
        <v>7025</v>
      </c>
      <c r="K237" s="38" t="s">
        <v>1199</v>
      </c>
      <c r="T237" s="224"/>
    </row>
    <row r="238" spans="2:20" x14ac:dyDescent="0.4">
      <c r="B238" s="185" t="str">
        <f>IFERROR(VLOOKUP(Government_revenues_table[[#This Row],[GFS Classification]],Table6_GFS_codes_classification[],COLUMNS($F:F)+3,FALSE),"Do not enter data")</f>
        <v>Taxes (11E)</v>
      </c>
      <c r="C238" s="185" t="str">
        <f>IFERROR(VLOOKUP(Government_revenues_table[[#This Row],[GFS Classification]],Table6_GFS_codes_classification[],COLUMNS($F:G)+3,FALSE),"Do not enter data")</f>
        <v>Taxes on goods and services (114E)</v>
      </c>
      <c r="D238" s="185" t="str">
        <f>IFERROR(VLOOKUP(Government_revenues_table[[#This Row],[GFS Classification]],Table6_GFS_codes_classification[],COLUMNS($F:H)+3,FALSE),"Do not enter data")</f>
        <v>Taxes on use of goods/permission to use goods or perform activities (1145E)</v>
      </c>
      <c r="E238" s="185" t="str">
        <f>IFERROR(VLOOKUP(Government_revenues_table[[#This Row],[GFS Classification]],Table6_GFS_codes_classification[],COLUMNS($F:I)+3,FALSE),"Do not enter data")</f>
        <v>Emission and pollution taxes (114522E)</v>
      </c>
      <c r="F238" s="246" t="s">
        <v>1530</v>
      </c>
      <c r="G238" s="246" t="s">
        <v>1972</v>
      </c>
      <c r="H238" s="246" t="s">
        <v>2233</v>
      </c>
      <c r="I238" s="38" t="s">
        <v>1982</v>
      </c>
      <c r="J238" s="178">
        <v>13600</v>
      </c>
      <c r="K238" s="38" t="s">
        <v>1199</v>
      </c>
      <c r="T238" s="224"/>
    </row>
    <row r="239" spans="2:20" x14ac:dyDescent="0.4">
      <c r="B239" s="185" t="str">
        <f>IFERROR(VLOOKUP(Government_revenues_table[[#This Row],[GFS Classification]],Table6_GFS_codes_classification[],COLUMNS($F:F)+3,FALSE),"Do not enter data")</f>
        <v>Taxes (11E)</v>
      </c>
      <c r="C239" s="185" t="str">
        <f>IFERROR(VLOOKUP(Government_revenues_table[[#This Row],[GFS Classification]],Table6_GFS_codes_classification[],COLUMNS($F:G)+3,FALSE),"Do not enter data")</f>
        <v>Taxes on goods and services (114E)</v>
      </c>
      <c r="D239" s="185" t="str">
        <f>IFERROR(VLOOKUP(Government_revenues_table[[#This Row],[GFS Classification]],Table6_GFS_codes_classification[],COLUMNS($F:H)+3,FALSE),"Do not enter data")</f>
        <v>Taxes on use of goods/permission to use goods or perform activities (1145E)</v>
      </c>
      <c r="E239" s="185" t="str">
        <f>IFERROR(VLOOKUP(Government_revenues_table[[#This Row],[GFS Classification]],Table6_GFS_codes_classification[],COLUMNS($F:I)+3,FALSE),"Do not enter data")</f>
        <v>Emission and pollution taxes (114522E)</v>
      </c>
      <c r="F239" s="246" t="s">
        <v>1530</v>
      </c>
      <c r="G239" s="246" t="s">
        <v>988</v>
      </c>
      <c r="H239" s="246" t="s">
        <v>2234</v>
      </c>
      <c r="I239" s="38" t="s">
        <v>1982</v>
      </c>
      <c r="J239" s="178">
        <v>15050</v>
      </c>
      <c r="K239" s="38" t="s">
        <v>1199</v>
      </c>
      <c r="T239" s="224"/>
    </row>
    <row r="240" spans="2:20" x14ac:dyDescent="0.4">
      <c r="B240" s="185" t="str">
        <f>IFERROR(VLOOKUP(Government_revenues_table[[#This Row],[GFS Classification]],Table6_GFS_codes_classification[],COLUMNS($F:F)+3,FALSE),"Do not enter data")</f>
        <v>Taxes (11E)</v>
      </c>
      <c r="C240" s="185" t="str">
        <f>IFERROR(VLOOKUP(Government_revenues_table[[#This Row],[GFS Classification]],Table6_GFS_codes_classification[],COLUMNS($F:G)+3,FALSE),"Do not enter data")</f>
        <v>Taxes on goods and services (114E)</v>
      </c>
      <c r="D240" s="185" t="str">
        <f>IFERROR(VLOOKUP(Government_revenues_table[[#This Row],[GFS Classification]],Table6_GFS_codes_classification[],COLUMNS($F:H)+3,FALSE),"Do not enter data")</f>
        <v>Taxes on use of goods/permission to use goods or perform activities (1145E)</v>
      </c>
      <c r="E240" s="185" t="str">
        <f>IFERROR(VLOOKUP(Government_revenues_table[[#This Row],[GFS Classification]],Table6_GFS_codes_classification[],COLUMNS($F:I)+3,FALSE),"Do not enter data")</f>
        <v>Emission and pollution taxes (114522E)</v>
      </c>
      <c r="F240" s="246" t="s">
        <v>1530</v>
      </c>
      <c r="G240" s="246" t="s">
        <v>988</v>
      </c>
      <c r="H240" s="246" t="s">
        <v>2235</v>
      </c>
      <c r="I240" s="38" t="s">
        <v>1982</v>
      </c>
      <c r="J240" s="178">
        <v>3050</v>
      </c>
      <c r="K240" s="38" t="s">
        <v>1199</v>
      </c>
      <c r="T240" s="224"/>
    </row>
    <row r="241" spans="2:20" x14ac:dyDescent="0.4">
      <c r="B241" s="185" t="str">
        <f>IFERROR(VLOOKUP(Government_revenues_table[[#This Row],[GFS Classification]],Table6_GFS_codes_classification[],COLUMNS($F:F)+3,FALSE),"Do not enter data")</f>
        <v>Taxes (11E)</v>
      </c>
      <c r="C241" s="185" t="str">
        <f>IFERROR(VLOOKUP(Government_revenues_table[[#This Row],[GFS Classification]],Table6_GFS_codes_classification[],COLUMNS($F:G)+3,FALSE),"Do not enter data")</f>
        <v>Taxes on goods and services (114E)</v>
      </c>
      <c r="D241" s="185" t="str">
        <f>IFERROR(VLOOKUP(Government_revenues_table[[#This Row],[GFS Classification]],Table6_GFS_codes_classification[],COLUMNS($F:H)+3,FALSE),"Do not enter data")</f>
        <v>Taxes on use of goods/permission to use goods or perform activities (1145E)</v>
      </c>
      <c r="E241" s="185" t="str">
        <f>IFERROR(VLOOKUP(Government_revenues_table[[#This Row],[GFS Classification]],Table6_GFS_codes_classification[],COLUMNS($F:I)+3,FALSE),"Do not enter data")</f>
        <v>Emission and pollution taxes (114522E)</v>
      </c>
      <c r="F241" s="246" t="s">
        <v>1530</v>
      </c>
      <c r="G241" s="246" t="s">
        <v>988</v>
      </c>
      <c r="H241" s="246" t="s">
        <v>2236</v>
      </c>
      <c r="I241" s="38" t="s">
        <v>1982</v>
      </c>
      <c r="J241" s="178">
        <v>3050</v>
      </c>
      <c r="K241" s="38" t="s">
        <v>1199</v>
      </c>
      <c r="T241" s="224"/>
    </row>
    <row r="242" spans="2:20" x14ac:dyDescent="0.4">
      <c r="B242" s="185" t="str">
        <f>IFERROR(VLOOKUP(Government_revenues_table[[#This Row],[GFS Classification]],Table6_GFS_codes_classification[],COLUMNS($F:F)+3,FALSE),"Do not enter data")</f>
        <v>Taxes (11E)</v>
      </c>
      <c r="C242" s="185" t="str">
        <f>IFERROR(VLOOKUP(Government_revenues_table[[#This Row],[GFS Classification]],Table6_GFS_codes_classification[],COLUMNS($F:G)+3,FALSE),"Do not enter data")</f>
        <v>Taxes on goods and services (114E)</v>
      </c>
      <c r="D242" s="185" t="str">
        <f>IFERROR(VLOOKUP(Government_revenues_table[[#This Row],[GFS Classification]],Table6_GFS_codes_classification[],COLUMNS($F:H)+3,FALSE),"Do not enter data")</f>
        <v>Taxes on use of goods/permission to use goods or perform activities (1145E)</v>
      </c>
      <c r="E242" s="185" t="str">
        <f>IFERROR(VLOOKUP(Government_revenues_table[[#This Row],[GFS Classification]],Table6_GFS_codes_classification[],COLUMNS($F:I)+3,FALSE),"Do not enter data")</f>
        <v>Emission and pollution taxes (114522E)</v>
      </c>
      <c r="F242" s="246" t="s">
        <v>1530</v>
      </c>
      <c r="G242" s="246" t="s">
        <v>988</v>
      </c>
      <c r="H242" s="246" t="s">
        <v>2237</v>
      </c>
      <c r="I242" s="38" t="s">
        <v>1982</v>
      </c>
      <c r="J242" s="178">
        <v>5050</v>
      </c>
      <c r="K242" s="38" t="s">
        <v>1199</v>
      </c>
      <c r="T242" s="224"/>
    </row>
    <row r="243" spans="2:20" x14ac:dyDescent="0.4">
      <c r="B243" s="185" t="str">
        <f>IFERROR(VLOOKUP(Government_revenues_table[[#This Row],[GFS Classification]],Table6_GFS_codes_classification[],COLUMNS($F:F)+3,FALSE),"Do not enter data")</f>
        <v>Taxes (11E)</v>
      </c>
      <c r="C243" s="185" t="str">
        <f>IFERROR(VLOOKUP(Government_revenues_table[[#This Row],[GFS Classification]],Table6_GFS_codes_classification[],COLUMNS($F:G)+3,FALSE),"Do not enter data")</f>
        <v>Taxes on goods and services (114E)</v>
      </c>
      <c r="D243" s="185" t="str">
        <f>IFERROR(VLOOKUP(Government_revenues_table[[#This Row],[GFS Classification]],Table6_GFS_codes_classification[],COLUMNS($F:H)+3,FALSE),"Do not enter data")</f>
        <v>Taxes on use of goods/permission to use goods or perform activities (1145E)</v>
      </c>
      <c r="E243" s="185" t="str">
        <f>IFERROR(VLOOKUP(Government_revenues_table[[#This Row],[GFS Classification]],Table6_GFS_codes_classification[],COLUMNS($F:I)+3,FALSE),"Do not enter data")</f>
        <v>Emission and pollution taxes (114522E)</v>
      </c>
      <c r="F243" s="246" t="s">
        <v>1530</v>
      </c>
      <c r="G243" s="246" t="s">
        <v>988</v>
      </c>
      <c r="H243" s="246" t="s">
        <v>2238</v>
      </c>
      <c r="I243" s="38" t="s">
        <v>1982</v>
      </c>
      <c r="J243" s="178">
        <v>23150</v>
      </c>
      <c r="K243" s="38" t="s">
        <v>1199</v>
      </c>
      <c r="T243" s="224"/>
    </row>
    <row r="244" spans="2:20" x14ac:dyDescent="0.4">
      <c r="B244" s="185" t="str">
        <f>IFERROR(VLOOKUP(Government_revenues_table[[#This Row],[GFS Classification]],Table6_GFS_codes_classification[],COLUMNS($F:F)+3,FALSE),"Do not enter data")</f>
        <v>Taxes (11E)</v>
      </c>
      <c r="C244" s="185" t="str">
        <f>IFERROR(VLOOKUP(Government_revenues_table[[#This Row],[GFS Classification]],Table6_GFS_codes_classification[],COLUMNS($F:G)+3,FALSE),"Do not enter data")</f>
        <v>Taxes on goods and services (114E)</v>
      </c>
      <c r="D244" s="185" t="str">
        <f>IFERROR(VLOOKUP(Government_revenues_table[[#This Row],[GFS Classification]],Table6_GFS_codes_classification[],COLUMNS($F:H)+3,FALSE),"Do not enter data")</f>
        <v>Taxes on use of goods/permission to use goods or perform activities (1145E)</v>
      </c>
      <c r="E244" s="185" t="str">
        <f>IFERROR(VLOOKUP(Government_revenues_table[[#This Row],[GFS Classification]],Table6_GFS_codes_classification[],COLUMNS($F:I)+3,FALSE),"Do not enter data")</f>
        <v>Emission and pollution taxes (114522E)</v>
      </c>
      <c r="F244" s="246" t="s">
        <v>1530</v>
      </c>
      <c r="G244" s="246" t="s">
        <v>988</v>
      </c>
      <c r="H244" s="246" t="s">
        <v>2239</v>
      </c>
      <c r="I244" s="38" t="s">
        <v>1982</v>
      </c>
      <c r="J244" s="178">
        <v>10000</v>
      </c>
      <c r="K244" s="38" t="s">
        <v>1199</v>
      </c>
      <c r="T244" s="224"/>
    </row>
    <row r="245" spans="2:20" x14ac:dyDescent="0.4">
      <c r="B245" s="185" t="str">
        <f>IFERROR(VLOOKUP(Government_revenues_table[[#This Row],[GFS Classification]],Table6_GFS_codes_classification[],COLUMNS($F:F)+3,FALSE),"Do not enter data")</f>
        <v>Taxes (11E)</v>
      </c>
      <c r="C245" s="185" t="str">
        <f>IFERROR(VLOOKUP(Government_revenues_table[[#This Row],[GFS Classification]],Table6_GFS_codes_classification[],COLUMNS($F:G)+3,FALSE),"Do not enter data")</f>
        <v>Taxes on goods and services (114E)</v>
      </c>
      <c r="D245" s="185" t="str">
        <f>IFERROR(VLOOKUP(Government_revenues_table[[#This Row],[GFS Classification]],Table6_GFS_codes_classification[],COLUMNS($F:H)+3,FALSE),"Do not enter data")</f>
        <v>Taxes on use of goods/permission to use goods or perform activities (1145E)</v>
      </c>
      <c r="E245" s="185" t="str">
        <f>IFERROR(VLOOKUP(Government_revenues_table[[#This Row],[GFS Classification]],Table6_GFS_codes_classification[],COLUMNS($F:I)+3,FALSE),"Do not enter data")</f>
        <v>Emission and pollution taxes (114522E)</v>
      </c>
      <c r="F245" s="246" t="s">
        <v>1530</v>
      </c>
      <c r="G245" s="246" t="s">
        <v>988</v>
      </c>
      <c r="H245" s="246" t="s">
        <v>2240</v>
      </c>
      <c r="I245" s="38" t="s">
        <v>1982</v>
      </c>
      <c r="J245" s="178">
        <v>10550</v>
      </c>
      <c r="K245" s="38" t="s">
        <v>1199</v>
      </c>
      <c r="T245" s="224"/>
    </row>
    <row r="246" spans="2:20" x14ac:dyDescent="0.4">
      <c r="B246" s="185" t="str">
        <f>IFERROR(VLOOKUP(Government_revenues_table[[#This Row],[GFS Classification]],Table6_GFS_codes_classification[],COLUMNS($F:F)+3,FALSE),"Do not enter data")</f>
        <v>Taxes (11E)</v>
      </c>
      <c r="C246" s="185" t="str">
        <f>IFERROR(VLOOKUP(Government_revenues_table[[#This Row],[GFS Classification]],Table6_GFS_codes_classification[],COLUMNS($F:G)+3,FALSE),"Do not enter data")</f>
        <v>Taxes on goods and services (114E)</v>
      </c>
      <c r="D246" s="185" t="str">
        <f>IFERROR(VLOOKUP(Government_revenues_table[[#This Row],[GFS Classification]],Table6_GFS_codes_classification[],COLUMNS($F:H)+3,FALSE),"Do not enter data")</f>
        <v>Taxes on use of goods/permission to use goods or perform activities (1145E)</v>
      </c>
      <c r="E246" s="185" t="str">
        <f>IFERROR(VLOOKUP(Government_revenues_table[[#This Row],[GFS Classification]],Table6_GFS_codes_classification[],COLUMNS($F:I)+3,FALSE),"Do not enter data")</f>
        <v>Emission and pollution taxes (114522E)</v>
      </c>
      <c r="F246" s="246" t="s">
        <v>1530</v>
      </c>
      <c r="G246" s="246" t="s">
        <v>988</v>
      </c>
      <c r="H246" s="246" t="s">
        <v>2241</v>
      </c>
      <c r="I246" s="38" t="s">
        <v>1982</v>
      </c>
      <c r="J246" s="178">
        <v>3050</v>
      </c>
      <c r="K246" s="38" t="s">
        <v>1199</v>
      </c>
      <c r="T246" s="224"/>
    </row>
    <row r="247" spans="2:20" x14ac:dyDescent="0.4">
      <c r="B247" s="185" t="str">
        <f>IFERROR(VLOOKUP(Government_revenues_table[[#This Row],[GFS Classification]],Table6_GFS_codes_classification[],COLUMNS($F:F)+3,FALSE),"Do not enter data")</f>
        <v>Taxes (11E)</v>
      </c>
      <c r="C247" s="185" t="str">
        <f>IFERROR(VLOOKUP(Government_revenues_table[[#This Row],[GFS Classification]],Table6_GFS_codes_classification[],COLUMNS($F:G)+3,FALSE),"Do not enter data")</f>
        <v>Taxes on goods and services (114E)</v>
      </c>
      <c r="D247" s="185" t="str">
        <f>IFERROR(VLOOKUP(Government_revenues_table[[#This Row],[GFS Classification]],Table6_GFS_codes_classification[],COLUMNS($F:H)+3,FALSE),"Do not enter data")</f>
        <v>Taxes on use of goods/permission to use goods or perform activities (1145E)</v>
      </c>
      <c r="E247" s="185" t="str">
        <f>IFERROR(VLOOKUP(Government_revenues_table[[#This Row],[GFS Classification]],Table6_GFS_codes_classification[],COLUMNS($F:I)+3,FALSE),"Do not enter data")</f>
        <v>Emission and pollution taxes (114522E)</v>
      </c>
      <c r="F247" s="246" t="s">
        <v>1530</v>
      </c>
      <c r="G247" s="246" t="s">
        <v>988</v>
      </c>
      <c r="H247" s="246" t="s">
        <v>2242</v>
      </c>
      <c r="I247" s="38" t="s">
        <v>1982</v>
      </c>
      <c r="J247" s="178">
        <v>17200</v>
      </c>
      <c r="K247" s="38" t="s">
        <v>1199</v>
      </c>
      <c r="T247" s="224"/>
    </row>
    <row r="248" spans="2:20" x14ac:dyDescent="0.4">
      <c r="B248" s="185" t="str">
        <f>IFERROR(VLOOKUP(Government_revenues_table[[#This Row],[GFS Classification]],Table6_GFS_codes_classification[],COLUMNS($F:F)+3,FALSE),"Do not enter data")</f>
        <v>Taxes (11E)</v>
      </c>
      <c r="C248" s="185" t="str">
        <f>IFERROR(VLOOKUP(Government_revenues_table[[#This Row],[GFS Classification]],Table6_GFS_codes_classification[],COLUMNS($F:G)+3,FALSE),"Do not enter data")</f>
        <v>Taxes on goods and services (114E)</v>
      </c>
      <c r="D248" s="185" t="str">
        <f>IFERROR(VLOOKUP(Government_revenues_table[[#This Row],[GFS Classification]],Table6_GFS_codes_classification[],COLUMNS($F:H)+3,FALSE),"Do not enter data")</f>
        <v>Taxes on use of goods/permission to use goods or perform activities (1145E)</v>
      </c>
      <c r="E248" s="185" t="str">
        <f>IFERROR(VLOOKUP(Government_revenues_table[[#This Row],[GFS Classification]],Table6_GFS_codes_classification[],COLUMNS($F:I)+3,FALSE),"Do not enter data")</f>
        <v>Emission and pollution taxes (114522E)</v>
      </c>
      <c r="F248" s="246" t="s">
        <v>1530</v>
      </c>
      <c r="G248" s="246" t="s">
        <v>988</v>
      </c>
      <c r="H248" s="246" t="s">
        <v>2243</v>
      </c>
      <c r="I248" s="38" t="s">
        <v>1982</v>
      </c>
      <c r="J248" s="178">
        <v>170150</v>
      </c>
      <c r="K248" s="38" t="s">
        <v>1199</v>
      </c>
      <c r="T248" s="224"/>
    </row>
    <row r="249" spans="2:20" x14ac:dyDescent="0.4">
      <c r="B249" s="185" t="str">
        <f>IFERROR(VLOOKUP(Government_revenues_table[[#This Row],[GFS Classification]],Table6_GFS_codes_classification[],COLUMNS($F:F)+3,FALSE),"Do not enter data")</f>
        <v>Taxes (11E)</v>
      </c>
      <c r="C249" s="185" t="str">
        <f>IFERROR(VLOOKUP(Government_revenues_table[[#This Row],[GFS Classification]],Table6_GFS_codes_classification[],COLUMNS($F:G)+3,FALSE),"Do not enter data")</f>
        <v>Taxes on goods and services (114E)</v>
      </c>
      <c r="D249" s="185" t="str">
        <f>IFERROR(VLOOKUP(Government_revenues_table[[#This Row],[GFS Classification]],Table6_GFS_codes_classification[],COLUMNS($F:H)+3,FALSE),"Do not enter data")</f>
        <v>Taxes on use of goods/permission to use goods or perform activities (1145E)</v>
      </c>
      <c r="E249" s="185" t="str">
        <f>IFERROR(VLOOKUP(Government_revenues_table[[#This Row],[GFS Classification]],Table6_GFS_codes_classification[],COLUMNS($F:I)+3,FALSE),"Do not enter data")</f>
        <v>Emission and pollution taxes (114522E)</v>
      </c>
      <c r="F249" s="246" t="s">
        <v>1530</v>
      </c>
      <c r="G249" s="246" t="s">
        <v>1972</v>
      </c>
      <c r="H249" s="246" t="s">
        <v>2244</v>
      </c>
      <c r="I249" s="38" t="s">
        <v>1982</v>
      </c>
      <c r="J249" s="178">
        <v>3525</v>
      </c>
      <c r="K249" s="38" t="s">
        <v>1199</v>
      </c>
      <c r="T249" s="224"/>
    </row>
    <row r="250" spans="2:20" x14ac:dyDescent="0.4">
      <c r="B250" s="185" t="str">
        <f>IFERROR(VLOOKUP(Government_revenues_table[[#This Row],[GFS Classification]],Table6_GFS_codes_classification[],COLUMNS($F:F)+3,FALSE),"Do not enter data")</f>
        <v>Taxes (11E)</v>
      </c>
      <c r="C250" s="185" t="str">
        <f>IFERROR(VLOOKUP(Government_revenues_table[[#This Row],[GFS Classification]],Table6_GFS_codes_classification[],COLUMNS($F:G)+3,FALSE),"Do not enter data")</f>
        <v>Taxes on goods and services (114E)</v>
      </c>
      <c r="D250" s="185" t="str">
        <f>IFERROR(VLOOKUP(Government_revenues_table[[#This Row],[GFS Classification]],Table6_GFS_codes_classification[],COLUMNS($F:H)+3,FALSE),"Do not enter data")</f>
        <v>Taxes on use of goods/permission to use goods or perform activities (1145E)</v>
      </c>
      <c r="E250" s="185" t="str">
        <f>IFERROR(VLOOKUP(Government_revenues_table[[#This Row],[GFS Classification]],Table6_GFS_codes_classification[],COLUMNS($F:I)+3,FALSE),"Do not enter data")</f>
        <v>Emission and pollution taxes (114522E)</v>
      </c>
      <c r="F250" s="246" t="s">
        <v>1530</v>
      </c>
      <c r="G250" s="246" t="s">
        <v>1973</v>
      </c>
      <c r="H250" s="246" t="s">
        <v>2245</v>
      </c>
      <c r="I250" s="38" t="s">
        <v>1982</v>
      </c>
      <c r="J250" s="178">
        <v>10000</v>
      </c>
      <c r="K250" s="38" t="s">
        <v>1199</v>
      </c>
      <c r="T250" s="224"/>
    </row>
    <row r="251" spans="2:20" x14ac:dyDescent="0.4">
      <c r="B251" s="185" t="str">
        <f>IFERROR(VLOOKUP(Government_revenues_table[[#This Row],[GFS Classification]],Table6_GFS_codes_classification[],COLUMNS($F:F)+3,FALSE),"Do not enter data")</f>
        <v>Taxes (11E)</v>
      </c>
      <c r="C251" s="185" t="str">
        <f>IFERROR(VLOOKUP(Government_revenues_table[[#This Row],[GFS Classification]],Table6_GFS_codes_classification[],COLUMNS($F:G)+3,FALSE),"Do not enter data")</f>
        <v>Taxes on goods and services (114E)</v>
      </c>
      <c r="D251" s="185" t="str">
        <f>IFERROR(VLOOKUP(Government_revenues_table[[#This Row],[GFS Classification]],Table6_GFS_codes_classification[],COLUMNS($F:H)+3,FALSE),"Do not enter data")</f>
        <v>Taxes on use of goods/permission to use goods or perform activities (1145E)</v>
      </c>
      <c r="E251" s="185" t="str">
        <f>IFERROR(VLOOKUP(Government_revenues_table[[#This Row],[GFS Classification]],Table6_GFS_codes_classification[],COLUMNS($F:I)+3,FALSE),"Do not enter data")</f>
        <v>Emission and pollution taxes (114522E)</v>
      </c>
      <c r="F251" s="246" t="s">
        <v>1530</v>
      </c>
      <c r="G251" s="246" t="s">
        <v>988</v>
      </c>
      <c r="H251" s="246" t="s">
        <v>2246</v>
      </c>
      <c r="I251" s="38" t="s">
        <v>1982</v>
      </c>
      <c r="J251" s="178">
        <v>3050</v>
      </c>
      <c r="K251" s="38" t="s">
        <v>1199</v>
      </c>
      <c r="T251" s="224"/>
    </row>
    <row r="252" spans="2:20" x14ac:dyDescent="0.4">
      <c r="B252" s="185" t="str">
        <f>IFERROR(VLOOKUP(Government_revenues_table[[#This Row],[GFS Classification]],Table6_GFS_codes_classification[],COLUMNS($F:F)+3,FALSE),"Do not enter data")</f>
        <v>Taxes (11E)</v>
      </c>
      <c r="C252" s="185" t="str">
        <f>IFERROR(VLOOKUP(Government_revenues_table[[#This Row],[GFS Classification]],Table6_GFS_codes_classification[],COLUMNS($F:G)+3,FALSE),"Do not enter data")</f>
        <v>Taxes on international trade and transactions (115E)</v>
      </c>
      <c r="D252" s="185" t="str">
        <f>IFERROR(VLOOKUP(Government_revenues_table[[#This Row],[GFS Classification]],Table6_GFS_codes_classification[],COLUMNS($F:H)+3,FALSE),"Do not enter data")</f>
        <v>Taxes on exports (1152E)</v>
      </c>
      <c r="E252" s="185" t="str">
        <f>IFERROR(VLOOKUP(Government_revenues_table[[#This Row],[GFS Classification]],Table6_GFS_codes_classification[],COLUMNS($F:I)+3,FALSE),"Do not enter data")</f>
        <v>Taxes on exports (1152E)</v>
      </c>
      <c r="F252" s="246" t="s">
        <v>1536</v>
      </c>
      <c r="G252" s="246" t="s">
        <v>1973</v>
      </c>
      <c r="H252" s="246" t="s">
        <v>2247</v>
      </c>
      <c r="I252" s="38" t="s">
        <v>1983</v>
      </c>
      <c r="J252" s="178">
        <v>1187060.6800000002</v>
      </c>
      <c r="K252" s="38" t="s">
        <v>1199</v>
      </c>
      <c r="T252" s="224"/>
    </row>
    <row r="253" spans="2:20" x14ac:dyDescent="0.4">
      <c r="B253" s="185" t="str">
        <f>IFERROR(VLOOKUP(Government_revenues_table[[#This Row],[GFS Classification]],Table6_GFS_codes_classification[],COLUMNS($F:F)+3,FALSE),"Do not enter data")</f>
        <v>Taxes (11E)</v>
      </c>
      <c r="C253" s="185" t="str">
        <f>IFERROR(VLOOKUP(Government_revenues_table[[#This Row],[GFS Classification]],Table6_GFS_codes_classification[],COLUMNS($F:G)+3,FALSE),"Do not enter data")</f>
        <v>Other taxes payable by natural resource companies (116E)</v>
      </c>
      <c r="D253" s="185" t="str">
        <f>IFERROR(VLOOKUP(Government_revenues_table[[#This Row],[GFS Classification]],Table6_GFS_codes_classification[],COLUMNS($F:H)+3,FALSE),"Do not enter data")</f>
        <v>Other taxes payable by natural resource companies (116E)</v>
      </c>
      <c r="E253" s="185" t="str">
        <f>IFERROR(VLOOKUP(Government_revenues_table[[#This Row],[GFS Classification]],Table6_GFS_codes_classification[],COLUMNS($F:I)+3,FALSE),"Do not enter data")</f>
        <v>Other taxes payable by natural resource companies (116E)</v>
      </c>
      <c r="F253" s="246" t="s">
        <v>1478</v>
      </c>
      <c r="G253" s="246" t="s">
        <v>1973</v>
      </c>
      <c r="H253" s="246" t="s">
        <v>2248</v>
      </c>
      <c r="I253" s="38" t="s">
        <v>1983</v>
      </c>
      <c r="J253" s="178">
        <v>11000</v>
      </c>
      <c r="K253" s="38" t="s">
        <v>1199</v>
      </c>
      <c r="T253" s="224"/>
    </row>
    <row r="254" spans="2:20" x14ac:dyDescent="0.4">
      <c r="B254" s="185" t="str">
        <f>IFERROR(VLOOKUP(Government_revenues_table[[#This Row],[GFS Classification]],Table6_GFS_codes_classification[],COLUMNS($F:F)+3,FALSE),"Do not enter data")</f>
        <v>Taxes (11E)</v>
      </c>
      <c r="C254" s="185" t="str">
        <f>IFERROR(VLOOKUP(Government_revenues_table[[#This Row],[GFS Classification]],Table6_GFS_codes_classification[],COLUMNS($F:G)+3,FALSE),"Do not enter data")</f>
        <v>Other taxes payable by natural resource companies (116E)</v>
      </c>
      <c r="D254" s="185" t="str">
        <f>IFERROR(VLOOKUP(Government_revenues_table[[#This Row],[GFS Classification]],Table6_GFS_codes_classification[],COLUMNS($F:H)+3,FALSE),"Do not enter data")</f>
        <v>Other taxes payable by natural resource companies (116E)</v>
      </c>
      <c r="E254" s="185" t="str">
        <f>IFERROR(VLOOKUP(Government_revenues_table[[#This Row],[GFS Classification]],Table6_GFS_codes_classification[],COLUMNS($F:I)+3,FALSE),"Do not enter data")</f>
        <v>Other taxes payable by natural resource companies (116E)</v>
      </c>
      <c r="F254" s="246" t="s">
        <v>1478</v>
      </c>
      <c r="G254" s="246" t="s">
        <v>1973</v>
      </c>
      <c r="H254" s="246" t="s">
        <v>2249</v>
      </c>
      <c r="I254" s="38" t="s">
        <v>1983</v>
      </c>
      <c r="J254" s="178">
        <v>16050</v>
      </c>
      <c r="K254" s="38" t="s">
        <v>1199</v>
      </c>
      <c r="T254" s="224"/>
    </row>
    <row r="255" spans="2:20" x14ac:dyDescent="0.4">
      <c r="B255" s="185" t="str">
        <f>IFERROR(VLOOKUP(Government_revenues_table[[#This Row],[GFS Classification]],Table6_GFS_codes_classification[],COLUMNS($F:F)+3,FALSE),"Do not enter data")</f>
        <v>Taxes (11E)</v>
      </c>
      <c r="C255" s="185" t="str">
        <f>IFERROR(VLOOKUP(Government_revenues_table[[#This Row],[GFS Classification]],Table6_GFS_codes_classification[],COLUMNS($F:G)+3,FALSE),"Do not enter data")</f>
        <v>Other taxes payable by natural resource companies (116E)</v>
      </c>
      <c r="D255" s="185" t="str">
        <f>IFERROR(VLOOKUP(Government_revenues_table[[#This Row],[GFS Classification]],Table6_GFS_codes_classification[],COLUMNS($F:H)+3,FALSE),"Do not enter data")</f>
        <v>Other taxes payable by natural resource companies (116E)</v>
      </c>
      <c r="E255" s="185" t="str">
        <f>IFERROR(VLOOKUP(Government_revenues_table[[#This Row],[GFS Classification]],Table6_GFS_codes_classification[],COLUMNS($F:I)+3,FALSE),"Do not enter data")</f>
        <v>Other taxes payable by natural resource companies (116E)</v>
      </c>
      <c r="F255" s="246" t="s">
        <v>1478</v>
      </c>
      <c r="G255" s="246" t="s">
        <v>1973</v>
      </c>
      <c r="H255" s="246" t="s">
        <v>2250</v>
      </c>
      <c r="I255" s="38" t="s">
        <v>1983</v>
      </c>
      <c r="J255" s="178">
        <v>29500</v>
      </c>
      <c r="K255" s="38" t="s">
        <v>1199</v>
      </c>
      <c r="T255" s="224"/>
    </row>
    <row r="256" spans="2:20" x14ac:dyDescent="0.4">
      <c r="B256" s="185" t="str">
        <f>IFERROR(VLOOKUP(Government_revenues_table[[#This Row],[GFS Classification]],Table6_GFS_codes_classification[],COLUMNS($F:F)+3,FALSE),"Do not enter data")</f>
        <v>Taxes (11E)</v>
      </c>
      <c r="C256" s="185" t="str">
        <f>IFERROR(VLOOKUP(Government_revenues_table[[#This Row],[GFS Classification]],Table6_GFS_codes_classification[],COLUMNS($F:G)+3,FALSE),"Do not enter data")</f>
        <v>Other taxes payable by natural resource companies (116E)</v>
      </c>
      <c r="D256" s="185" t="str">
        <f>IFERROR(VLOOKUP(Government_revenues_table[[#This Row],[GFS Classification]],Table6_GFS_codes_classification[],COLUMNS($F:H)+3,FALSE),"Do not enter data")</f>
        <v>Other taxes payable by natural resource companies (116E)</v>
      </c>
      <c r="E256" s="185" t="str">
        <f>IFERROR(VLOOKUP(Government_revenues_table[[#This Row],[GFS Classification]],Table6_GFS_codes_classification[],COLUMNS($F:I)+3,FALSE),"Do not enter data")</f>
        <v>Other taxes payable by natural resource companies (116E)</v>
      </c>
      <c r="F256" s="246" t="s">
        <v>1478</v>
      </c>
      <c r="G256" s="246" t="s">
        <v>1973</v>
      </c>
      <c r="H256" s="246" t="s">
        <v>2251</v>
      </c>
      <c r="I256" s="38" t="s">
        <v>1983</v>
      </c>
      <c r="J256" s="178">
        <v>3000</v>
      </c>
      <c r="K256" s="38" t="s">
        <v>1199</v>
      </c>
      <c r="T256" s="224"/>
    </row>
    <row r="257" spans="2:20" x14ac:dyDescent="0.4">
      <c r="B257" s="185" t="str">
        <f>IFERROR(VLOOKUP(Government_revenues_table[[#This Row],[GFS Classification]],Table6_GFS_codes_classification[],COLUMNS($F:F)+3,FALSE),"Do not enter data")</f>
        <v>Taxes (11E)</v>
      </c>
      <c r="C257" s="185" t="str">
        <f>IFERROR(VLOOKUP(Government_revenues_table[[#This Row],[GFS Classification]],Table6_GFS_codes_classification[],COLUMNS($F:G)+3,FALSE),"Do not enter data")</f>
        <v>Other taxes payable by natural resource companies (116E)</v>
      </c>
      <c r="D257" s="185" t="str">
        <f>IFERROR(VLOOKUP(Government_revenues_table[[#This Row],[GFS Classification]],Table6_GFS_codes_classification[],COLUMNS($F:H)+3,FALSE),"Do not enter data")</f>
        <v>Other taxes payable by natural resource companies (116E)</v>
      </c>
      <c r="E257" s="185" t="str">
        <f>IFERROR(VLOOKUP(Government_revenues_table[[#This Row],[GFS Classification]],Table6_GFS_codes_classification[],COLUMNS($F:I)+3,FALSE),"Do not enter data")</f>
        <v>Other taxes payable by natural resource companies (116E)</v>
      </c>
      <c r="F257" s="246" t="s">
        <v>1478</v>
      </c>
      <c r="G257" s="246" t="s">
        <v>1973</v>
      </c>
      <c r="H257" s="246" t="s">
        <v>2252</v>
      </c>
      <c r="I257" s="38" t="s">
        <v>1983</v>
      </c>
      <c r="J257" s="178">
        <v>1920485.0700000012</v>
      </c>
      <c r="K257" s="38" t="s">
        <v>1199</v>
      </c>
      <c r="T257" s="224"/>
    </row>
    <row r="258" spans="2:20" x14ac:dyDescent="0.4">
      <c r="B258" s="185" t="str">
        <f>IFERROR(VLOOKUP(Government_revenues_table[[#This Row],[GFS Classification]],Table6_GFS_codes_classification[],COLUMNS($F:F)+3,FALSE),"Do not enter data")</f>
        <v>Taxes (11E)</v>
      </c>
      <c r="C258" s="185" t="str">
        <f>IFERROR(VLOOKUP(Government_revenues_table[[#This Row],[GFS Classification]],Table6_GFS_codes_classification[],COLUMNS($F:G)+3,FALSE),"Do not enter data")</f>
        <v>Other taxes payable by natural resource companies (116E)</v>
      </c>
      <c r="D258" s="185" t="str">
        <f>IFERROR(VLOOKUP(Government_revenues_table[[#This Row],[GFS Classification]],Table6_GFS_codes_classification[],COLUMNS($F:H)+3,FALSE),"Do not enter data")</f>
        <v>Other taxes payable by natural resource companies (116E)</v>
      </c>
      <c r="E258" s="185" t="str">
        <f>IFERROR(VLOOKUP(Government_revenues_table[[#This Row],[GFS Classification]],Table6_GFS_codes_classification[],COLUMNS($F:I)+3,FALSE),"Do not enter data")</f>
        <v>Other taxes payable by natural resource companies (116E)</v>
      </c>
      <c r="F258" s="246" t="s">
        <v>1478</v>
      </c>
      <c r="G258" s="246" t="s">
        <v>1973</v>
      </c>
      <c r="H258" s="246" t="s">
        <v>2253</v>
      </c>
      <c r="I258" s="38" t="s">
        <v>1983</v>
      </c>
      <c r="J258" s="178">
        <v>60960</v>
      </c>
      <c r="K258" s="38" t="s">
        <v>1199</v>
      </c>
      <c r="T258" s="224"/>
    </row>
    <row r="259" spans="2:20" x14ac:dyDescent="0.4">
      <c r="B259" s="185" t="str">
        <f>IFERROR(VLOOKUP(Government_revenues_table[[#This Row],[GFS Classification]],Table6_GFS_codes_classification[],COLUMNS($F:F)+3,FALSE),"Do not enter data")</f>
        <v>Taxes (11E)</v>
      </c>
      <c r="C259" s="185" t="str">
        <f>IFERROR(VLOOKUP(Government_revenues_table[[#This Row],[GFS Classification]],Table6_GFS_codes_classification[],COLUMNS($F:G)+3,FALSE),"Do not enter data")</f>
        <v>Taxes on goods and services (114E)</v>
      </c>
      <c r="D259" s="185" t="str">
        <f>IFERROR(VLOOKUP(Government_revenues_table[[#This Row],[GFS Classification]],Table6_GFS_codes_classification[],COLUMNS($F:H)+3,FALSE),"Do not enter data")</f>
        <v>Taxes on use of goods/permission to use goods or perform activities (1145E)</v>
      </c>
      <c r="E259" s="185" t="str">
        <f>IFERROR(VLOOKUP(Government_revenues_table[[#This Row],[GFS Classification]],Table6_GFS_codes_classification[],COLUMNS($F:I)+3,FALSE),"Do not enter data")</f>
        <v>Licence fees (114521E)</v>
      </c>
      <c r="F259" s="246" t="s">
        <v>1528</v>
      </c>
      <c r="G259" s="246" t="s">
        <v>1494</v>
      </c>
      <c r="H259" s="246" t="s">
        <v>2254</v>
      </c>
      <c r="I259" s="38" t="s">
        <v>1984</v>
      </c>
      <c r="J259" s="178">
        <v>550000</v>
      </c>
      <c r="K259" s="38" t="s">
        <v>1199</v>
      </c>
      <c r="T259" s="224"/>
    </row>
    <row r="260" spans="2:20" x14ac:dyDescent="0.4">
      <c r="B260" s="185" t="str">
        <f>IFERROR(VLOOKUP(Government_revenues_table[[#This Row],[GFS Classification]],Table6_GFS_codes_classification[],COLUMNS($F:F)+3,FALSE),"Do not enter data")</f>
        <v>Taxes (11E)</v>
      </c>
      <c r="C260" s="185" t="str">
        <f>IFERROR(VLOOKUP(Government_revenues_table[[#This Row],[GFS Classification]],Table6_GFS_codes_classification[],COLUMNS($F:G)+3,FALSE),"Do not enter data")</f>
        <v>Taxes on goods and services (114E)</v>
      </c>
      <c r="D260" s="185" t="str">
        <f>IFERROR(VLOOKUP(Government_revenues_table[[#This Row],[GFS Classification]],Table6_GFS_codes_classification[],COLUMNS($F:H)+3,FALSE),"Do not enter data")</f>
        <v>Taxes on use of goods/permission to use goods or perform activities (1145E)</v>
      </c>
      <c r="E260" s="185" t="str">
        <f>IFERROR(VLOOKUP(Government_revenues_table[[#This Row],[GFS Classification]],Table6_GFS_codes_classification[],COLUMNS($F:I)+3,FALSE),"Do not enter data")</f>
        <v>Licence fees (114521E)</v>
      </c>
      <c r="F260" s="246" t="s">
        <v>1528</v>
      </c>
      <c r="G260" s="246" t="s">
        <v>1972</v>
      </c>
      <c r="H260" s="246" t="s">
        <v>2255</v>
      </c>
      <c r="I260" s="38" t="s">
        <v>1985</v>
      </c>
      <c r="J260" s="178">
        <v>95305.5</v>
      </c>
      <c r="K260" s="38" t="s">
        <v>1199</v>
      </c>
      <c r="T260" s="224"/>
    </row>
    <row r="261" spans="2:20" x14ac:dyDescent="0.4">
      <c r="B261" s="185" t="str">
        <f>IFERROR(VLOOKUP(Government_revenues_table[[#This Row],[GFS Classification]],Table6_GFS_codes_classification[],COLUMNS($F:F)+3,FALSE),"Do not enter data")</f>
        <v>Taxes (11E)</v>
      </c>
      <c r="C261" s="185" t="str">
        <f>IFERROR(VLOOKUP(Government_revenues_table[[#This Row],[GFS Classification]],Table6_GFS_codes_classification[],COLUMNS($F:G)+3,FALSE),"Do not enter data")</f>
        <v>Taxes on goods and services (114E)</v>
      </c>
      <c r="D261" s="185" t="str">
        <f>IFERROR(VLOOKUP(Government_revenues_table[[#This Row],[GFS Classification]],Table6_GFS_codes_classification[],COLUMNS($F:H)+3,FALSE),"Do not enter data")</f>
        <v>Taxes on use of goods/permission to use goods or perform activities (1145E)</v>
      </c>
      <c r="E261" s="185" t="str">
        <f>IFERROR(VLOOKUP(Government_revenues_table[[#This Row],[GFS Classification]],Table6_GFS_codes_classification[],COLUMNS($F:I)+3,FALSE),"Do not enter data")</f>
        <v>Licence fees (114521E)</v>
      </c>
      <c r="F261" s="246" t="s">
        <v>1528</v>
      </c>
      <c r="G261" s="246" t="s">
        <v>1973</v>
      </c>
      <c r="H261" s="246" t="s">
        <v>2255</v>
      </c>
      <c r="I261" s="38" t="s">
        <v>1985</v>
      </c>
      <c r="J261" s="178">
        <v>194031.18</v>
      </c>
      <c r="K261" s="38" t="s">
        <v>1199</v>
      </c>
      <c r="T261" s="224"/>
    </row>
    <row r="262" spans="2:20" x14ac:dyDescent="0.4">
      <c r="B262" s="185" t="str">
        <f>IFERROR(VLOOKUP(Government_revenues_table[[#This Row],[GFS Classification]],Table6_GFS_codes_classification[],COLUMNS($F:F)+3,FALSE),"Do not enter data")</f>
        <v>Taxes (11E)</v>
      </c>
      <c r="C262" s="185" t="str">
        <f>IFERROR(VLOOKUP(Government_revenues_table[[#This Row],[GFS Classification]],Table6_GFS_codes_classification[],COLUMNS($F:G)+3,FALSE),"Do not enter data")</f>
        <v>Other taxes payable by natural resource companies (116E)</v>
      </c>
      <c r="D262" s="185" t="str">
        <f>IFERROR(VLOOKUP(Government_revenues_table[[#This Row],[GFS Classification]],Table6_GFS_codes_classification[],COLUMNS($F:H)+3,FALSE),"Do not enter data")</f>
        <v>Other taxes payable by natural resource companies (116E)</v>
      </c>
      <c r="E262" s="185" t="str">
        <f>IFERROR(VLOOKUP(Government_revenues_table[[#This Row],[GFS Classification]],Table6_GFS_codes_classification[],COLUMNS($F:I)+3,FALSE),"Do not enter data")</f>
        <v>Other taxes payable by natural resource companies (116E)</v>
      </c>
      <c r="F262" s="246" t="s">
        <v>1478</v>
      </c>
      <c r="G262" s="246" t="s">
        <v>1972</v>
      </c>
      <c r="H262" s="246" t="s">
        <v>2256</v>
      </c>
      <c r="I262" s="38" t="s">
        <v>1985</v>
      </c>
      <c r="J262" s="178">
        <v>17518</v>
      </c>
      <c r="K262" s="38" t="s">
        <v>1199</v>
      </c>
      <c r="T262" s="224"/>
    </row>
    <row r="263" spans="2:20" x14ac:dyDescent="0.4">
      <c r="B263" s="185" t="str">
        <f>IFERROR(VLOOKUP(Government_revenues_table[[#This Row],[GFS Classification]],Table6_GFS_codes_classification[],COLUMNS($F:F)+3,FALSE),"Do not enter data")</f>
        <v>Taxes (11E)</v>
      </c>
      <c r="C263" s="185" t="str">
        <f>IFERROR(VLOOKUP(Government_revenues_table[[#This Row],[GFS Classification]],Table6_GFS_codes_classification[],COLUMNS($F:G)+3,FALSE),"Do not enter data")</f>
        <v>Other taxes payable by natural resource companies (116E)</v>
      </c>
      <c r="D263" s="185" t="str">
        <f>IFERROR(VLOOKUP(Government_revenues_table[[#This Row],[GFS Classification]],Table6_GFS_codes_classification[],COLUMNS($F:H)+3,FALSE),"Do not enter data")</f>
        <v>Other taxes payable by natural resource companies (116E)</v>
      </c>
      <c r="E263" s="185" t="str">
        <f>IFERROR(VLOOKUP(Government_revenues_table[[#This Row],[GFS Classification]],Table6_GFS_codes_classification[],COLUMNS($F:I)+3,FALSE),"Do not enter data")</f>
        <v>Other taxes payable by natural resource companies (116E)</v>
      </c>
      <c r="F263" s="246" t="s">
        <v>1478</v>
      </c>
      <c r="G263" s="246" t="s">
        <v>1973</v>
      </c>
      <c r="H263" s="246" t="s">
        <v>2256</v>
      </c>
      <c r="I263" s="38" t="s">
        <v>1985</v>
      </c>
      <c r="J263" s="178">
        <v>100000</v>
      </c>
      <c r="K263" s="38" t="s">
        <v>1199</v>
      </c>
      <c r="T263" s="224"/>
    </row>
    <row r="264" spans="2:20" x14ac:dyDescent="0.4">
      <c r="B264" s="185" t="str">
        <f>IFERROR(VLOOKUP(Government_revenues_table[[#This Row],[GFS Classification]],Table6_GFS_codes_classification[],COLUMNS($F:F)+3,FALSE),"Do not enter data")</f>
        <v>Taxes (11E)</v>
      </c>
      <c r="C264" s="185" t="str">
        <f>IFERROR(VLOOKUP(Government_revenues_table[[#This Row],[GFS Classification]],Table6_GFS_codes_classification[],COLUMNS($F:G)+3,FALSE),"Do not enter data")</f>
        <v>Other taxes payable by natural resource companies (116E)</v>
      </c>
      <c r="D264" s="185" t="str">
        <f>IFERROR(VLOOKUP(Government_revenues_table[[#This Row],[GFS Classification]],Table6_GFS_codes_classification[],COLUMNS($F:H)+3,FALSE),"Do not enter data")</f>
        <v>Other taxes payable by natural resource companies (116E)</v>
      </c>
      <c r="E264" s="185" t="str">
        <f>IFERROR(VLOOKUP(Government_revenues_table[[#This Row],[GFS Classification]],Table6_GFS_codes_classification[],COLUMNS($F:I)+3,FALSE),"Do not enter data")</f>
        <v>Other taxes payable by natural resource companies (116E)</v>
      </c>
      <c r="F264" s="246" t="s">
        <v>1478</v>
      </c>
      <c r="G264" s="246" t="s">
        <v>988</v>
      </c>
      <c r="H264" s="246" t="s">
        <v>2256</v>
      </c>
      <c r="I264" s="38" t="s">
        <v>1985</v>
      </c>
      <c r="J264" s="178">
        <v>285424.46000000002</v>
      </c>
      <c r="K264" s="38" t="s">
        <v>1199</v>
      </c>
      <c r="T264" s="224"/>
    </row>
    <row r="265" spans="2:20" x14ac:dyDescent="0.4">
      <c r="B265" s="185" t="str">
        <f>IFERROR(VLOOKUP(Government_revenues_table[[#This Row],[GFS Classification]],Table6_GFS_codes_classification[],COLUMNS($F:F)+3,FALSE),"Do not enter data")</f>
        <v>Taxes (11E)</v>
      </c>
      <c r="C265" s="185" t="str">
        <f>IFERROR(VLOOKUP(Government_revenues_table[[#This Row],[GFS Classification]],Table6_GFS_codes_classification[],COLUMNS($F:G)+3,FALSE),"Do not enter data")</f>
        <v>Other taxes payable by natural resource companies (116E)</v>
      </c>
      <c r="D265" s="185" t="str">
        <f>IFERROR(VLOOKUP(Government_revenues_table[[#This Row],[GFS Classification]],Table6_GFS_codes_classification[],COLUMNS($F:H)+3,FALSE),"Do not enter data")</f>
        <v>Other taxes payable by natural resource companies (116E)</v>
      </c>
      <c r="E265" s="185" t="str">
        <f>IFERROR(VLOOKUP(Government_revenues_table[[#This Row],[GFS Classification]],Table6_GFS_codes_classification[],COLUMNS($F:I)+3,FALSE),"Do not enter data")</f>
        <v>Other taxes payable by natural resource companies (116E)</v>
      </c>
      <c r="F265" s="246" t="s">
        <v>1478</v>
      </c>
      <c r="G265" s="246" t="s">
        <v>1972</v>
      </c>
      <c r="H265" s="246" t="s">
        <v>2257</v>
      </c>
      <c r="I265" s="38" t="s">
        <v>1985</v>
      </c>
      <c r="J265" s="178">
        <v>30474</v>
      </c>
      <c r="K265" s="38" t="s">
        <v>1199</v>
      </c>
      <c r="T265" s="224"/>
    </row>
    <row r="266" spans="2:20" x14ac:dyDescent="0.4">
      <c r="B266" s="185" t="str">
        <f>IFERROR(VLOOKUP(Government_revenues_table[[#This Row],[GFS Classification]],Table6_GFS_codes_classification[],COLUMNS($F:F)+3,FALSE),"Do not enter data")</f>
        <v>Taxes (11E)</v>
      </c>
      <c r="C266" s="185" t="str">
        <f>IFERROR(VLOOKUP(Government_revenues_table[[#This Row],[GFS Classification]],Table6_GFS_codes_classification[],COLUMNS($F:G)+3,FALSE),"Do not enter data")</f>
        <v>Other taxes payable by natural resource companies (116E)</v>
      </c>
      <c r="D266" s="185" t="str">
        <f>IFERROR(VLOOKUP(Government_revenues_table[[#This Row],[GFS Classification]],Table6_GFS_codes_classification[],COLUMNS($F:H)+3,FALSE),"Do not enter data")</f>
        <v>Other taxes payable by natural resource companies (116E)</v>
      </c>
      <c r="E266" s="185" t="str">
        <f>IFERROR(VLOOKUP(Government_revenues_table[[#This Row],[GFS Classification]],Table6_GFS_codes_classification[],COLUMNS($F:I)+3,FALSE),"Do not enter data")</f>
        <v>Other taxes payable by natural resource companies (116E)</v>
      </c>
      <c r="F266" s="246" t="s">
        <v>1478</v>
      </c>
      <c r="G266" s="246" t="s">
        <v>1973</v>
      </c>
      <c r="H266" s="246" t="s">
        <v>2257</v>
      </c>
      <c r="I266" s="38" t="s">
        <v>1985</v>
      </c>
      <c r="J266" s="178">
        <v>15081.85</v>
      </c>
      <c r="K266" s="38" t="s">
        <v>1199</v>
      </c>
      <c r="T266" s="224"/>
    </row>
    <row r="267" spans="2:20" x14ac:dyDescent="0.4">
      <c r="B267" s="185" t="str">
        <f>IFERROR(VLOOKUP(Government_revenues_table[[#This Row],[GFS Classification]],Table6_GFS_codes_classification[],COLUMNS($F:F)+3,FALSE),"Do not enter data")</f>
        <v>Taxes (11E)</v>
      </c>
      <c r="C267" s="185" t="str">
        <f>IFERROR(VLOOKUP(Government_revenues_table[[#This Row],[GFS Classification]],Table6_GFS_codes_classification[],COLUMNS($F:G)+3,FALSE),"Do not enter data")</f>
        <v>Other taxes payable by natural resource companies (116E)</v>
      </c>
      <c r="D267" s="185" t="str">
        <f>IFERROR(VLOOKUP(Government_revenues_table[[#This Row],[GFS Classification]],Table6_GFS_codes_classification[],COLUMNS($F:H)+3,FALSE),"Do not enter data")</f>
        <v>Other taxes payable by natural resource companies (116E)</v>
      </c>
      <c r="E267" s="185" t="str">
        <f>IFERROR(VLOOKUP(Government_revenues_table[[#This Row],[GFS Classification]],Table6_GFS_codes_classification[],COLUMNS($F:I)+3,FALSE),"Do not enter data")</f>
        <v>Other taxes payable by natural resource companies (116E)</v>
      </c>
      <c r="F267" s="246" t="s">
        <v>1478</v>
      </c>
      <c r="G267" s="246" t="s">
        <v>1972</v>
      </c>
      <c r="H267" s="246" t="s">
        <v>2258</v>
      </c>
      <c r="I267" s="38" t="s">
        <v>1985</v>
      </c>
      <c r="J267" s="178">
        <v>7008.14</v>
      </c>
      <c r="K267" s="38" t="s">
        <v>1199</v>
      </c>
      <c r="T267" s="224"/>
    </row>
    <row r="268" spans="2:20" x14ac:dyDescent="0.4">
      <c r="B268" s="185" t="str">
        <f>IFERROR(VLOOKUP(Government_revenues_table[[#This Row],[GFS Classification]],Table6_GFS_codes_classification[],COLUMNS($F:F)+3,FALSE),"Do not enter data")</f>
        <v>Taxes (11E)</v>
      </c>
      <c r="C268" s="185" t="str">
        <f>IFERROR(VLOOKUP(Government_revenues_table[[#This Row],[GFS Classification]],Table6_GFS_codes_classification[],COLUMNS($F:G)+3,FALSE),"Do not enter data")</f>
        <v>Other taxes payable by natural resource companies (116E)</v>
      </c>
      <c r="D268" s="185" t="str">
        <f>IFERROR(VLOOKUP(Government_revenues_table[[#This Row],[GFS Classification]],Table6_GFS_codes_classification[],COLUMNS($F:H)+3,FALSE),"Do not enter data")</f>
        <v>Other taxes payable by natural resource companies (116E)</v>
      </c>
      <c r="E268" s="185" t="str">
        <f>IFERROR(VLOOKUP(Government_revenues_table[[#This Row],[GFS Classification]],Table6_GFS_codes_classification[],COLUMNS($F:I)+3,FALSE),"Do not enter data")</f>
        <v>Other taxes payable by natural resource companies (116E)</v>
      </c>
      <c r="F268" s="246" t="s">
        <v>1478</v>
      </c>
      <c r="G268" s="246" t="s">
        <v>1972</v>
      </c>
      <c r="H268" s="246" t="s">
        <v>2259</v>
      </c>
      <c r="I268" s="38" t="s">
        <v>1985</v>
      </c>
      <c r="J268" s="178">
        <v>139545.89000000001</v>
      </c>
      <c r="K268" s="38" t="s">
        <v>1199</v>
      </c>
      <c r="T268" s="224"/>
    </row>
    <row r="269" spans="2:20" x14ac:dyDescent="0.4">
      <c r="B269" s="182" t="str">
        <f>IFERROR(VLOOKUP(Government_revenues_table[[#This Row],[GFS Classification]],Table6_GFS_codes_classification[],COLUMNS($F:F)+3,FALSE),"Do not enter data")</f>
        <v>Taxes (11E)</v>
      </c>
      <c r="C269" s="182" t="str">
        <f>IFERROR(VLOOKUP(Government_revenues_table[[#This Row],[GFS Classification]],Table6_GFS_codes_classification[],COLUMNS($F:G)+3,FALSE),"Do not enter data")</f>
        <v>Other taxes payable by natural resource companies (116E)</v>
      </c>
      <c r="D269" s="182" t="str">
        <f>IFERROR(VLOOKUP(Government_revenues_table[[#This Row],[GFS Classification]],Table6_GFS_codes_classification[],COLUMNS($F:H)+3,FALSE),"Do not enter data")</f>
        <v>Other taxes payable by natural resource companies (116E)</v>
      </c>
      <c r="E269" s="182" t="str">
        <f>IFERROR(VLOOKUP(Government_revenues_table[[#This Row],[GFS Classification]],Table6_GFS_codes_classification[],COLUMNS($F:I)+3,FALSE),"Do not enter data")</f>
        <v>Other taxes payable by natural resource companies (116E)</v>
      </c>
      <c r="F269" s="246" t="s">
        <v>1478</v>
      </c>
      <c r="G269" s="38" t="s">
        <v>1972</v>
      </c>
      <c r="H269" s="38" t="s">
        <v>2260</v>
      </c>
      <c r="I269" s="38" t="s">
        <v>1985</v>
      </c>
      <c r="J269" s="178">
        <v>18780</v>
      </c>
      <c r="K269" s="38" t="s">
        <v>1199</v>
      </c>
    </row>
    <row r="270" spans="2:20" ht="15.5" thickBot="1" x14ac:dyDescent="0.45"/>
    <row r="271" spans="2:20" ht="16.5" thickBot="1" x14ac:dyDescent="0.45">
      <c r="I271" s="223" t="s">
        <v>1946</v>
      </c>
      <c r="J271" s="181">
        <f>SUMIF(Government_revenues_table[Currency],"USD",Government_revenues_table[Revenue value])+(IFERROR(SUMIF(Government_revenues_table[Currency],"&lt;&gt;USD",Government_revenues_table[Revenue value])/'Part 1 - About'!$E$46,0))</f>
        <v>99967904.415477827</v>
      </c>
      <c r="T271" s="224"/>
    </row>
    <row r="272" spans="2:20" ht="21" customHeight="1" thickBot="1" x14ac:dyDescent="0.45">
      <c r="I272" s="12"/>
      <c r="J272" s="186"/>
    </row>
    <row r="273" spans="3:14" ht="16.5" thickBot="1" x14ac:dyDescent="0.45">
      <c r="I273" s="223" t="str">
        <f>"Total in "&amp;'Part 1 - About'!E45</f>
        <v>Total in LRD</v>
      </c>
      <c r="J273" s="181">
        <f>IF('Part 1 - About'!$E$45="USD",0,SUMIF(Government_revenues_table[Currency],'Part 1 - About'!$E$45,Government_revenues_table[Revenue value]))+(IFERROR(SUMIF(Government_revenues_table[Currency],"USD",Government_revenues_table[Revenue value])*'Part 1 - About'!$E$46,0))</f>
        <v>17490384556.532001</v>
      </c>
    </row>
    <row r="277" spans="3:14" ht="22.5" x14ac:dyDescent="0.4">
      <c r="F277" s="175" t="s">
        <v>1557</v>
      </c>
      <c r="G277" s="175"/>
      <c r="H277" s="191"/>
      <c r="I277" s="191"/>
      <c r="J277" s="191"/>
      <c r="K277" s="191"/>
    </row>
    <row r="278" spans="3:14" x14ac:dyDescent="0.4">
      <c r="F278" s="187" t="s">
        <v>1558</v>
      </c>
      <c r="G278" s="188"/>
      <c r="H278" s="188"/>
      <c r="I278" s="188"/>
      <c r="J278" s="189"/>
      <c r="K278" s="188"/>
    </row>
    <row r="279" spans="3:14" x14ac:dyDescent="0.4">
      <c r="F279" s="187"/>
      <c r="G279" s="188"/>
      <c r="H279" s="188"/>
      <c r="I279" s="188"/>
      <c r="J279" s="189"/>
      <c r="K279" s="188"/>
    </row>
    <row r="280" spans="3:14" x14ac:dyDescent="0.4">
      <c r="F280" s="187"/>
      <c r="G280" s="188"/>
      <c r="H280" s="188"/>
      <c r="I280" s="188"/>
      <c r="J280" s="189"/>
      <c r="K280" s="188"/>
    </row>
    <row r="281" spans="3:14" s="246" customFormat="1" x14ac:dyDescent="0.4">
      <c r="C281" s="267" t="s">
        <v>1568</v>
      </c>
      <c r="D281" s="267"/>
      <c r="E281" s="267"/>
      <c r="F281" s="267" t="s">
        <v>1434</v>
      </c>
      <c r="G281" s="267"/>
      <c r="H281" s="267" t="s">
        <v>1491</v>
      </c>
      <c r="I281" s="267" t="s">
        <v>1497</v>
      </c>
      <c r="J281" s="268" t="s">
        <v>1435</v>
      </c>
      <c r="K281" s="267" t="s">
        <v>1006</v>
      </c>
      <c r="L281" s="38"/>
      <c r="M281" s="38"/>
      <c r="N281" s="38"/>
    </row>
    <row r="282" spans="3:14" x14ac:dyDescent="0.4">
      <c r="C282" s="260" t="s">
        <v>1953</v>
      </c>
      <c r="D282" s="260"/>
      <c r="E282" s="260"/>
      <c r="F282" s="260" t="s">
        <v>2261</v>
      </c>
      <c r="G282" s="260"/>
      <c r="H282" s="260" t="s">
        <v>1972</v>
      </c>
      <c r="I282" s="260" t="s">
        <v>1981</v>
      </c>
      <c r="J282" s="261">
        <v>16731.830000000002</v>
      </c>
      <c r="K282" s="260" t="s">
        <v>1199</v>
      </c>
    </row>
    <row r="283" spans="3:14" x14ac:dyDescent="0.4">
      <c r="C283" s="260" t="s">
        <v>1953</v>
      </c>
      <c r="D283" s="260"/>
      <c r="E283" s="260"/>
      <c r="F283" s="260" t="s">
        <v>2261</v>
      </c>
      <c r="G283" s="260"/>
      <c r="H283" s="260" t="s">
        <v>1973</v>
      </c>
      <c r="I283" s="260" t="s">
        <v>1981</v>
      </c>
      <c r="J283" s="261">
        <v>10151.806712391406</v>
      </c>
      <c r="K283" s="260" t="s">
        <v>1199</v>
      </c>
    </row>
    <row r="284" spans="3:14" x14ac:dyDescent="0.4">
      <c r="C284" s="260" t="s">
        <v>1953</v>
      </c>
      <c r="D284" s="260"/>
      <c r="E284" s="260"/>
      <c r="F284" s="260" t="s">
        <v>2261</v>
      </c>
      <c r="G284" s="260"/>
      <c r="H284" s="260" t="s">
        <v>988</v>
      </c>
      <c r="I284" s="260" t="s">
        <v>1981</v>
      </c>
      <c r="J284" s="261">
        <v>8772.3285322359388</v>
      </c>
      <c r="K284" s="260" t="s">
        <v>1199</v>
      </c>
    </row>
    <row r="285" spans="3:14" x14ac:dyDescent="0.4">
      <c r="C285" s="260" t="s">
        <v>1953</v>
      </c>
      <c r="D285" s="260"/>
      <c r="E285" s="260"/>
      <c r="F285" s="260" t="s">
        <v>2262</v>
      </c>
      <c r="G285" s="260"/>
      <c r="H285" s="260" t="s">
        <v>1972</v>
      </c>
      <c r="I285" s="260" t="s">
        <v>1981</v>
      </c>
      <c r="J285" s="261">
        <v>1759.5600000000002</v>
      </c>
      <c r="K285" s="260" t="s">
        <v>1199</v>
      </c>
    </row>
    <row r="286" spans="3:14" x14ac:dyDescent="0.4">
      <c r="C286" s="260" t="s">
        <v>1953</v>
      </c>
      <c r="D286" s="260"/>
      <c r="E286" s="260"/>
      <c r="F286" s="260" t="s">
        <v>2262</v>
      </c>
      <c r="G286" s="260"/>
      <c r="H286" s="260" t="s">
        <v>1973</v>
      </c>
      <c r="I286" s="260" t="s">
        <v>1981</v>
      </c>
      <c r="J286" s="261">
        <v>2152.1999999999998</v>
      </c>
      <c r="K286" s="260" t="s">
        <v>1199</v>
      </c>
    </row>
    <row r="287" spans="3:14" x14ac:dyDescent="0.4">
      <c r="C287" s="260" t="s">
        <v>1953</v>
      </c>
      <c r="D287" s="260"/>
      <c r="E287" s="260"/>
      <c r="F287" s="260" t="s">
        <v>2262</v>
      </c>
      <c r="G287" s="260"/>
      <c r="H287" s="260" t="s">
        <v>988</v>
      </c>
      <c r="I287" s="260" t="s">
        <v>1981</v>
      </c>
      <c r="J287" s="261">
        <v>34279.117219935993</v>
      </c>
      <c r="K287" s="260" t="s">
        <v>1199</v>
      </c>
    </row>
    <row r="288" spans="3:14" x14ac:dyDescent="0.4">
      <c r="C288" s="260" t="s">
        <v>1954</v>
      </c>
      <c r="D288" s="260"/>
      <c r="E288" s="260"/>
      <c r="F288" s="260" t="s">
        <v>2263</v>
      </c>
      <c r="G288" s="260"/>
      <c r="H288" s="260" t="s">
        <v>1972</v>
      </c>
      <c r="I288" s="260" t="s">
        <v>1981</v>
      </c>
      <c r="J288" s="261">
        <v>1729.26</v>
      </c>
      <c r="K288" s="260" t="s">
        <v>1199</v>
      </c>
    </row>
    <row r="289" spans="3:14" x14ac:dyDescent="0.4">
      <c r="C289" s="260" t="s">
        <v>1954</v>
      </c>
      <c r="D289" s="260"/>
      <c r="E289" s="260"/>
      <c r="F289" s="260" t="s">
        <v>2263</v>
      </c>
      <c r="G289" s="260"/>
      <c r="H289" s="260" t="s">
        <v>988</v>
      </c>
      <c r="I289" s="260" t="s">
        <v>1981</v>
      </c>
      <c r="J289" s="261">
        <v>3770.3</v>
      </c>
      <c r="K289" s="260" t="s">
        <v>1199</v>
      </c>
    </row>
    <row r="290" spans="3:14" x14ac:dyDescent="0.4">
      <c r="C290" s="260" t="s">
        <v>1954</v>
      </c>
      <c r="D290" s="260"/>
      <c r="E290" s="260"/>
      <c r="F290" s="260" t="s">
        <v>2264</v>
      </c>
      <c r="G290" s="260"/>
      <c r="H290" s="260" t="s">
        <v>1972</v>
      </c>
      <c r="I290" s="260" t="s">
        <v>1981</v>
      </c>
      <c r="J290" s="261">
        <v>810.88</v>
      </c>
      <c r="K290" s="260" t="s">
        <v>1199</v>
      </c>
    </row>
    <row r="291" spans="3:14" x14ac:dyDescent="0.4">
      <c r="C291" s="260" t="s">
        <v>1954</v>
      </c>
      <c r="D291" s="260"/>
      <c r="E291" s="260"/>
      <c r="F291" s="260" t="s">
        <v>2264</v>
      </c>
      <c r="G291" s="260"/>
      <c r="H291" s="260" t="s">
        <v>988</v>
      </c>
      <c r="I291" s="260" t="s">
        <v>1981</v>
      </c>
      <c r="J291" s="261">
        <v>46825.11</v>
      </c>
      <c r="K291" s="260" t="s">
        <v>1199</v>
      </c>
    </row>
    <row r="292" spans="3:14" x14ac:dyDescent="0.4">
      <c r="C292" s="260" t="s">
        <v>1954</v>
      </c>
      <c r="D292" s="260"/>
      <c r="E292" s="260"/>
      <c r="F292" s="260" t="s">
        <v>2265</v>
      </c>
      <c r="G292" s="260"/>
      <c r="H292" s="260" t="s">
        <v>1972</v>
      </c>
      <c r="I292" s="260" t="s">
        <v>1981</v>
      </c>
      <c r="J292" s="261">
        <v>1544.2</v>
      </c>
      <c r="K292" s="260" t="s">
        <v>1199</v>
      </c>
    </row>
    <row r="293" spans="3:14" x14ac:dyDescent="0.4">
      <c r="C293" s="260" t="s">
        <v>1956</v>
      </c>
      <c r="D293" s="260"/>
      <c r="E293" s="260"/>
      <c r="F293" s="260" t="s">
        <v>2267</v>
      </c>
      <c r="G293" s="260"/>
      <c r="H293" s="260" t="s">
        <v>988</v>
      </c>
      <c r="I293" s="260" t="s">
        <v>1981</v>
      </c>
      <c r="J293" s="261">
        <v>7656.0199999999995</v>
      </c>
      <c r="K293" s="260" t="s">
        <v>1199</v>
      </c>
    </row>
    <row r="294" spans="3:14" x14ac:dyDescent="0.4">
      <c r="C294" s="260" t="s">
        <v>1956</v>
      </c>
      <c r="D294" s="260"/>
      <c r="E294" s="260"/>
      <c r="F294" s="260" t="s">
        <v>2268</v>
      </c>
      <c r="G294" s="260"/>
      <c r="H294" s="260" t="s">
        <v>1972</v>
      </c>
      <c r="I294" s="260" t="s">
        <v>1981</v>
      </c>
      <c r="J294" s="261">
        <v>27715.68</v>
      </c>
      <c r="K294" s="260" t="s">
        <v>1199</v>
      </c>
    </row>
    <row r="295" spans="3:14" x14ac:dyDescent="0.4">
      <c r="C295" s="260" t="s">
        <v>1956</v>
      </c>
      <c r="D295" s="260"/>
      <c r="E295" s="260"/>
      <c r="F295" s="260" t="s">
        <v>2268</v>
      </c>
      <c r="G295" s="260"/>
      <c r="H295" s="260" t="s">
        <v>1973</v>
      </c>
      <c r="I295" s="260" t="s">
        <v>1981</v>
      </c>
      <c r="J295" s="261">
        <v>710.71</v>
      </c>
      <c r="K295" s="260" t="s">
        <v>1199</v>
      </c>
    </row>
    <row r="296" spans="3:14" x14ac:dyDescent="0.4">
      <c r="C296" s="260" t="s">
        <v>1956</v>
      </c>
      <c r="D296" s="260"/>
      <c r="E296" s="260"/>
      <c r="F296" s="260" t="s">
        <v>2268</v>
      </c>
      <c r="G296" s="260"/>
      <c r="H296" s="260" t="s">
        <v>988</v>
      </c>
      <c r="I296" s="260" t="s">
        <v>1981</v>
      </c>
      <c r="J296" s="261">
        <v>44096.035075445812</v>
      </c>
      <c r="K296" s="260" t="s">
        <v>1199</v>
      </c>
    </row>
    <row r="297" spans="3:14" x14ac:dyDescent="0.4">
      <c r="C297" s="260" t="s">
        <v>1957</v>
      </c>
      <c r="D297" s="260"/>
      <c r="E297" s="260"/>
      <c r="F297" s="260" t="s">
        <v>2269</v>
      </c>
      <c r="G297" s="260"/>
      <c r="H297" s="260" t="s">
        <v>1972</v>
      </c>
      <c r="I297" s="260" t="s">
        <v>1981</v>
      </c>
      <c r="J297" s="261">
        <v>28100.839999999997</v>
      </c>
      <c r="K297" s="260" t="s">
        <v>1199</v>
      </c>
    </row>
    <row r="298" spans="3:14" x14ac:dyDescent="0.4">
      <c r="C298" s="260" t="s">
        <v>1957</v>
      </c>
      <c r="D298" s="260"/>
      <c r="E298" s="260"/>
      <c r="F298" s="260" t="s">
        <v>2269</v>
      </c>
      <c r="G298" s="260"/>
      <c r="H298" s="260" t="s">
        <v>1973</v>
      </c>
      <c r="I298" s="260" t="s">
        <v>1981</v>
      </c>
      <c r="J298" s="261">
        <v>10494</v>
      </c>
      <c r="K298" s="260" t="s">
        <v>1199</v>
      </c>
    </row>
    <row r="299" spans="3:14" x14ac:dyDescent="0.4">
      <c r="C299" s="260" t="s">
        <v>1957</v>
      </c>
      <c r="D299" s="260"/>
      <c r="E299" s="260"/>
      <c r="F299" s="260" t="s">
        <v>2269</v>
      </c>
      <c r="G299" s="260"/>
      <c r="H299" s="260" t="s">
        <v>988</v>
      </c>
      <c r="I299" s="260" t="s">
        <v>1981</v>
      </c>
      <c r="J299" s="261">
        <v>42120.369999999995</v>
      </c>
      <c r="K299" s="260" t="s">
        <v>1199</v>
      </c>
    </row>
    <row r="300" spans="3:14" s="246" customFormat="1" x14ac:dyDescent="0.4">
      <c r="C300" s="260"/>
      <c r="D300" s="260"/>
      <c r="E300" s="260"/>
      <c r="F300" s="260"/>
      <c r="G300" s="262"/>
      <c r="H300" s="263"/>
      <c r="I300" s="260"/>
      <c r="J300" s="264"/>
      <c r="K300" s="265"/>
      <c r="L300" s="38"/>
      <c r="M300" s="38"/>
      <c r="N300" s="38"/>
    </row>
    <row r="301" spans="3:14" s="246" customFormat="1" x14ac:dyDescent="0.4">
      <c r="C301" s="328" t="s">
        <v>1556</v>
      </c>
      <c r="D301" s="328"/>
      <c r="E301" s="328"/>
      <c r="F301" s="328"/>
      <c r="G301" s="260"/>
      <c r="H301" s="260"/>
      <c r="I301" s="260"/>
      <c r="J301" s="264">
        <f>SUM(J282:J299)</f>
        <v>289420.24754000909</v>
      </c>
      <c r="K301" s="266" t="s">
        <v>1199</v>
      </c>
      <c r="L301" s="38"/>
      <c r="M301" s="38"/>
      <c r="N301" s="38"/>
    </row>
    <row r="302" spans="3:14" x14ac:dyDescent="0.4">
      <c r="F302" s="187"/>
      <c r="G302" s="188"/>
      <c r="H302" s="188"/>
      <c r="I302" s="188"/>
      <c r="J302" s="189"/>
      <c r="K302" s="188"/>
    </row>
    <row r="303" spans="3:14" x14ac:dyDescent="0.4">
      <c r="F303" s="26"/>
      <c r="G303" s="26"/>
      <c r="H303" s="26"/>
      <c r="I303" s="26"/>
      <c r="J303" s="26"/>
      <c r="K303" s="26"/>
    </row>
    <row r="304" spans="3:14" ht="15.75" customHeight="1" thickBot="1" x14ac:dyDescent="0.45">
      <c r="F304" s="320"/>
      <c r="G304" s="320"/>
      <c r="H304" s="320"/>
      <c r="I304" s="320"/>
      <c r="J304" s="320"/>
      <c r="K304" s="320"/>
      <c r="L304" s="320"/>
      <c r="M304" s="320"/>
      <c r="N304" s="320"/>
    </row>
    <row r="305" spans="6:14" x14ac:dyDescent="0.4">
      <c r="F305" s="321"/>
      <c r="G305" s="321"/>
      <c r="H305" s="321"/>
      <c r="I305" s="321"/>
      <c r="J305" s="321"/>
      <c r="K305" s="321"/>
      <c r="L305" s="321"/>
      <c r="M305" s="321"/>
      <c r="N305" s="321"/>
    </row>
    <row r="306" spans="6:14" ht="15.5" thickBot="1" x14ac:dyDescent="0.45">
      <c r="F306" s="301" t="s">
        <v>1842</v>
      </c>
      <c r="G306" s="302"/>
      <c r="H306" s="302"/>
      <c r="I306" s="302"/>
      <c r="J306" s="302"/>
      <c r="K306" s="302"/>
      <c r="L306" s="302"/>
      <c r="M306" s="302"/>
      <c r="N306" s="302"/>
    </row>
    <row r="307" spans="6:14" x14ac:dyDescent="0.4">
      <c r="F307" s="303" t="s">
        <v>1861</v>
      </c>
      <c r="G307" s="304"/>
      <c r="H307" s="304"/>
      <c r="I307" s="304"/>
      <c r="J307" s="304"/>
      <c r="K307" s="304"/>
      <c r="L307" s="304"/>
      <c r="M307" s="304"/>
      <c r="N307" s="304"/>
    </row>
    <row r="308" spans="6:14" ht="15.5" thickBot="1" x14ac:dyDescent="0.45">
      <c r="F308" s="322"/>
      <c r="G308" s="322"/>
      <c r="H308" s="322"/>
      <c r="I308" s="322"/>
      <c r="J308" s="322"/>
      <c r="K308" s="322"/>
      <c r="L308" s="322"/>
      <c r="M308" s="322"/>
      <c r="N308" s="322"/>
    </row>
    <row r="309" spans="6:14" x14ac:dyDescent="0.4">
      <c r="F309" s="291" t="s">
        <v>1841</v>
      </c>
      <c r="G309" s="291"/>
      <c r="H309" s="291"/>
      <c r="I309" s="291"/>
      <c r="J309" s="291"/>
      <c r="K309" s="291"/>
      <c r="L309" s="291"/>
      <c r="M309" s="291"/>
      <c r="N309" s="291"/>
    </row>
    <row r="310" spans="6:14" ht="15.75" customHeight="1" x14ac:dyDescent="0.4">
      <c r="F310" s="280" t="s">
        <v>1862</v>
      </c>
      <c r="G310" s="280"/>
      <c r="H310" s="280"/>
      <c r="I310" s="280"/>
      <c r="J310" s="280"/>
      <c r="K310" s="280"/>
      <c r="L310" s="280"/>
      <c r="M310" s="280"/>
      <c r="N310" s="280"/>
    </row>
    <row r="311" spans="6:14" x14ac:dyDescent="0.4">
      <c r="F311" s="291" t="s">
        <v>1863</v>
      </c>
      <c r="G311" s="291"/>
      <c r="H311" s="291"/>
      <c r="I311" s="291"/>
      <c r="J311" s="291"/>
      <c r="K311" s="291"/>
      <c r="L311" s="291"/>
      <c r="M311" s="291"/>
      <c r="N311" s="291"/>
    </row>
  </sheetData>
  <sheetProtection insertRows="0"/>
  <protectedRanges>
    <protectedRange algorithmName="SHA-512" hashValue="19r0bVvPR7yZA0UiYij7Tv1CBk3noIABvFePbLhCJ4nk3L6A+Fy+RdPPS3STf+a52x4pG2PQK4FAkXK9epnlIA==" saltValue="gQC4yrLvnbJqxYZ0KSEoZA==" spinCount="100000" sqref="F27:G269 K271 F22:G22 G24 I22:K269 F23:F26" name="Government revenues"/>
  </protectedRanges>
  <mergeCells count="27">
    <mergeCell ref="F308:N308"/>
    <mergeCell ref="F309:N309"/>
    <mergeCell ref="F20:K20"/>
    <mergeCell ref="F16:N16"/>
    <mergeCell ref="P31:U31"/>
    <mergeCell ref="M19:N19"/>
    <mergeCell ref="M27:N27"/>
    <mergeCell ref="M28:N28"/>
    <mergeCell ref="M21:N21"/>
    <mergeCell ref="M22:N26"/>
    <mergeCell ref="C301:F301"/>
    <mergeCell ref="F311:N311"/>
    <mergeCell ref="F18:K18"/>
    <mergeCell ref="F8:N8"/>
    <mergeCell ref="F9:N9"/>
    <mergeCell ref="F10:N10"/>
    <mergeCell ref="F11:N11"/>
    <mergeCell ref="F12:N12"/>
    <mergeCell ref="F13:N13"/>
    <mergeCell ref="F14:N14"/>
    <mergeCell ref="F15:N15"/>
    <mergeCell ref="M18:N18"/>
    <mergeCell ref="F304:N304"/>
    <mergeCell ref="F305:N305"/>
    <mergeCell ref="F306:N306"/>
    <mergeCell ref="F310:N310"/>
    <mergeCell ref="F307:N307"/>
  </mergeCells>
  <dataValidations count="10">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G23:H23 H22 G25:G26 H24:H269" xr:uid="{D5542179-2FB1-4F51-A9A0-8B4969D42E2C}"/>
    <dataValidation type="textLength" allowBlank="1" showInputMessage="1" showErrorMessage="1" errorTitle="Please do not edit these cells" error="Please do not edit these cells" sqref="F277:K278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303:K303" xr:uid="{B41B3659-95C0-4782-8249-C45F1BA8CF71}">
      <formula1>10000</formula1>
      <formula2>50000</formula2>
    </dataValidation>
    <dataValidation type="textLength" allowBlank="1" showInputMessage="1" showErrorMessage="1" sqref="B7:K20 F304:N308 I274:J276 B304:E311 B270:H276 K270:N276 I270:J270 J272 O302:O303 L277:N303 O282:O299 A7:A311 O7:O280 L7:N269" xr:uid="{C34C43B0-4B88-4697-A1F8-6046FF94A4E3}">
      <formula1>9999999</formula1>
      <formula2>99999999</formula2>
    </dataValidation>
    <dataValidation type="textLength" allowBlank="1" showInputMessage="1" showErrorMessage="1" errorTitle="Do not edit these cells" error="Please do not edit these cells" sqref="F309:N311" xr:uid="{F2954D87-D339-415D-9481-D75E0A4DEE87}">
      <formula1>9999999</formula1>
      <formula2>99999999</formula2>
    </dataValidation>
    <dataValidation type="whole" allowBlank="1" showInputMessage="1" showErrorMessage="1" sqref="I271:J271 I273:J273" xr:uid="{89211BE3-9C99-4B00-84AC-51B5A538A063}">
      <formula1>1</formula1>
      <formula2>2</formula2>
    </dataValidation>
    <dataValidation type="list" allowBlank="1" showInputMessage="1" showErrorMessage="1" sqref="F22:F269" xr:uid="{00000000-0002-0000-0300-000003000000}">
      <formula1>GFS_list</formula1>
    </dataValidation>
    <dataValidation type="list" allowBlank="1" showInputMessage="1" showErrorMessage="1" promptTitle="Receiving government agency" prompt="Input the name of the government recipient here._x000a__x000a_Please refrain from using acronyms, and input complete name" sqref="I22:I269" xr:uid="{57095CD9-1E20-4D31-9AD8-7B9AE2AF9C32}">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269" xr:uid="{E188CC06-04C5-4523-9D0F-33E094E7A8EB}">
      <formula1>0.1</formula1>
      <formula2>0.2</formula2>
    </dataValidation>
  </dataValidations>
  <hyperlinks>
    <hyperlink ref="M19" r:id="rId1" location="r5-1" display="EITI Requirement 5.1" xr:uid="{D1298250-E9A8-4B35-9832-EB42334EC5CC}"/>
    <hyperlink ref="F20" r:id="rId2" location="r4-1" display="EITI Requirement 4.1" xr:uid="{EB616848-9320-443F-A042-28F04868856E}"/>
    <hyperlink ref="F307:J307" r:id="rId3" display="Give us your feedback or report a conflict in the data! Write to us at  data@eiti.org" xr:uid="{75CFFD54-1803-40DD-84A4-A9C2A50A545A}"/>
    <hyperlink ref="F306:J306" r:id="rId4" display="For the latest version of Summary data templates, see  https://eiti.org/summary-data-template" xr:uid="{ECA922EE-70EB-44CD-BCF7-6E5E128D70CD}"/>
    <hyperlink ref="M28:N28" r:id="rId5" display="or, https://www.imf.org/external/np/sta/gfsm/" xr:uid="{284D235A-5255-4F28-9EE1-D745AE57E870}"/>
    <hyperlink ref="M27:N27"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customProperties>
    <customPr name="OrphanNamesChecked" r:id="rId8"/>
  </customProperties>
  <drawing r:id="rId9"/>
  <tableParts count="1">
    <tablePart r:id="rId10"/>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Please select sector" prompt="Please select the relevant sector from the list" xr:uid="{6D0425A3-0C8C-45E2-869B-2175D77CA88E}">
          <x14:formula1>
            <xm:f>Lists!$AA$3:$AA$9</xm:f>
          </x14:formula1>
          <xm:sqref>G22 G24 G27:G269</xm:sqref>
        </x14:dataValidation>
        <x14:dataValidation type="list" allowBlank="1" showInputMessage="1" showErrorMessage="1" xr:uid="{00000000-0002-0000-0300-000000000000}">
          <x14:formula1>
            <xm:f>Lists!$S$2:$S$29</xm:f>
          </x14:formula1>
          <xm:sqref>B22:E269</xm:sqref>
        </x14:dataValidation>
        <x14:dataValidation type="list" allowBlank="1" showInputMessage="1" showErrorMessage="1" xr:uid="{84FF5E48-7B81-4123-B271-67A5E717896F}">
          <x14:formula1>
            <xm:f>Lists!$I$11:$I$168</xm:f>
          </x14:formula1>
          <xm:sqref>K22:K269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N217"/>
  <sheetViews>
    <sheetView showGridLines="0" topLeftCell="G1" zoomScale="80" zoomScaleNormal="80" workbookViewId="0">
      <selection activeCell="A15" sqref="A15"/>
    </sheetView>
  </sheetViews>
  <sheetFormatPr defaultColWidth="9.1796875" defaultRowHeight="14" x14ac:dyDescent="0.35"/>
  <cols>
    <col min="1" max="1" width="3.81640625" style="12" customWidth="1"/>
    <col min="2" max="2" width="0.1796875" style="12" customWidth="1"/>
    <col min="3" max="3" width="18.81640625" style="12" customWidth="1"/>
    <col min="4" max="4" width="26" style="12" bestFit="1" customWidth="1"/>
    <col min="5" max="5" width="30.54296875" style="12" bestFit="1" customWidth="1"/>
    <col min="6" max="6" width="31.54296875" style="12" bestFit="1" customWidth="1"/>
    <col min="7" max="7" width="34.1796875" style="12" bestFit="1" customWidth="1"/>
    <col min="8" max="8" width="22.81640625" style="12" bestFit="1" customWidth="1"/>
    <col min="9" max="9" width="27.1796875" style="12" bestFit="1" customWidth="1"/>
    <col min="10" max="10" width="22.54296875" style="12" customWidth="1"/>
    <col min="11" max="11" width="37.1796875" style="12" bestFit="1" customWidth="1"/>
    <col min="12" max="12" width="38.54296875" style="12" bestFit="1" customWidth="1"/>
    <col min="13" max="13" width="26" style="12" bestFit="1" customWidth="1"/>
    <col min="14" max="14" width="16.81640625" style="12" bestFit="1" customWidth="1"/>
    <col min="15" max="15" width="4" style="12" customWidth="1"/>
    <col min="16" max="16" width="9.1796875" style="12"/>
    <col min="17" max="33" width="15.81640625" style="12" customWidth="1"/>
    <col min="34" max="16384" width="9.1796875" style="12"/>
  </cols>
  <sheetData>
    <row r="2" spans="2:14" s="38" customFormat="1" ht="15" x14ac:dyDescent="0.4">
      <c r="C2" s="292" t="s">
        <v>1908</v>
      </c>
      <c r="D2" s="292"/>
      <c r="E2" s="292"/>
      <c r="F2" s="292"/>
      <c r="G2" s="292"/>
      <c r="H2" s="292"/>
      <c r="I2" s="292"/>
      <c r="J2" s="292"/>
      <c r="K2" s="292"/>
      <c r="L2" s="292"/>
      <c r="M2" s="292"/>
      <c r="N2" s="292"/>
    </row>
    <row r="3" spans="2:14" ht="21" customHeight="1" x14ac:dyDescent="0.35">
      <c r="C3" s="330" t="s">
        <v>1629</v>
      </c>
      <c r="D3" s="330"/>
      <c r="E3" s="330"/>
      <c r="F3" s="330"/>
      <c r="G3" s="330"/>
      <c r="H3" s="330"/>
      <c r="I3" s="330"/>
      <c r="J3" s="330"/>
      <c r="K3" s="330"/>
      <c r="L3" s="330"/>
      <c r="M3" s="330"/>
      <c r="N3" s="330"/>
    </row>
    <row r="4" spans="2:14" s="38" customFormat="1" ht="15.65" customHeight="1" x14ac:dyDescent="0.4">
      <c r="C4" s="331" t="s">
        <v>1909</v>
      </c>
      <c r="D4" s="331"/>
      <c r="E4" s="331"/>
      <c r="F4" s="331"/>
      <c r="G4" s="331"/>
      <c r="H4" s="331"/>
      <c r="I4" s="331"/>
      <c r="J4" s="331"/>
      <c r="K4" s="331"/>
      <c r="L4" s="331"/>
      <c r="M4" s="331"/>
      <c r="N4" s="331"/>
    </row>
    <row r="5" spans="2:14" s="38" customFormat="1" ht="15.65" customHeight="1" x14ac:dyDescent="0.4">
      <c r="C5" s="331" t="s">
        <v>1910</v>
      </c>
      <c r="D5" s="331"/>
      <c r="E5" s="331"/>
      <c r="F5" s="331"/>
      <c r="G5" s="331"/>
      <c r="H5" s="331"/>
      <c r="I5" s="331"/>
      <c r="J5" s="331"/>
      <c r="K5" s="331"/>
      <c r="L5" s="331"/>
      <c r="M5" s="331"/>
      <c r="N5" s="331"/>
    </row>
    <row r="6" spans="2:14" s="38" customFormat="1" ht="15.65" customHeight="1" x14ac:dyDescent="0.4">
      <c r="C6" s="331" t="s">
        <v>1911</v>
      </c>
      <c r="D6" s="331"/>
      <c r="E6" s="331"/>
      <c r="F6" s="331"/>
      <c r="G6" s="331"/>
      <c r="H6" s="331"/>
      <c r="I6" s="331"/>
      <c r="J6" s="331"/>
      <c r="K6" s="331"/>
      <c r="L6" s="331"/>
      <c r="M6" s="331"/>
      <c r="N6" s="331"/>
    </row>
    <row r="7" spans="2:14" s="38" customFormat="1" ht="15.65" customHeight="1" x14ac:dyDescent="0.4">
      <c r="C7" s="331" t="s">
        <v>1912</v>
      </c>
      <c r="D7" s="331"/>
      <c r="E7" s="331"/>
      <c r="F7" s="331"/>
      <c r="G7" s="331"/>
      <c r="H7" s="331"/>
      <c r="I7" s="331"/>
      <c r="J7" s="331"/>
      <c r="K7" s="331"/>
      <c r="L7" s="331"/>
      <c r="M7" s="331"/>
      <c r="N7" s="331"/>
    </row>
    <row r="8" spans="2:14" s="38" customFormat="1" ht="15.65" customHeight="1" x14ac:dyDescent="0.4">
      <c r="C8" s="331" t="s">
        <v>1913</v>
      </c>
      <c r="D8" s="331"/>
      <c r="E8" s="331"/>
      <c r="F8" s="331"/>
      <c r="G8" s="331"/>
      <c r="H8" s="331"/>
      <c r="I8" s="331"/>
      <c r="J8" s="331"/>
      <c r="K8" s="331"/>
      <c r="L8" s="331"/>
      <c r="M8" s="331"/>
      <c r="N8" s="331"/>
    </row>
    <row r="9" spans="2:14" s="38" customFormat="1" ht="15" x14ac:dyDescent="0.4">
      <c r="C9" s="305" t="s">
        <v>1907</v>
      </c>
      <c r="D9" s="305"/>
      <c r="E9" s="305"/>
      <c r="F9" s="305"/>
      <c r="G9" s="305"/>
      <c r="H9" s="305"/>
      <c r="I9" s="305"/>
      <c r="J9" s="305"/>
      <c r="K9" s="305"/>
      <c r="L9" s="305"/>
      <c r="M9" s="305"/>
      <c r="N9" s="305"/>
    </row>
    <row r="10" spans="2:14" x14ac:dyDescent="0.35">
      <c r="C10" s="333"/>
      <c r="D10" s="333"/>
      <c r="E10" s="333"/>
      <c r="F10" s="333"/>
      <c r="G10" s="333"/>
      <c r="H10" s="333"/>
      <c r="I10" s="333"/>
      <c r="J10" s="333"/>
      <c r="K10" s="333"/>
      <c r="L10" s="333"/>
      <c r="M10" s="333"/>
      <c r="N10" s="333"/>
    </row>
    <row r="11" spans="2:14" ht="22.5" x14ac:dyDescent="0.35">
      <c r="C11" s="307" t="s">
        <v>1655</v>
      </c>
      <c r="D11" s="307"/>
      <c r="E11" s="307"/>
      <c r="F11" s="307"/>
      <c r="G11" s="307"/>
      <c r="H11" s="307"/>
      <c r="I11" s="307"/>
      <c r="J11" s="307"/>
      <c r="K11" s="307"/>
      <c r="L11" s="307"/>
      <c r="M11" s="307"/>
      <c r="N11" s="307"/>
    </row>
    <row r="12" spans="2:14" s="38" customFormat="1" ht="14.25" customHeight="1" x14ac:dyDescent="0.4"/>
    <row r="13" spans="2:14" s="38" customFormat="1" ht="15.75" customHeight="1" x14ac:dyDescent="0.4">
      <c r="B13" s="323" t="s">
        <v>1922</v>
      </c>
      <c r="C13" s="323"/>
      <c r="D13" s="323"/>
      <c r="E13" s="323"/>
      <c r="F13" s="323"/>
      <c r="G13" s="323"/>
      <c r="H13" s="323"/>
      <c r="I13" s="323"/>
      <c r="J13" s="323"/>
      <c r="K13" s="323"/>
      <c r="L13" s="323"/>
      <c r="M13" s="323"/>
      <c r="N13" s="323"/>
    </row>
    <row r="14" spans="2:14" s="38" customFormat="1" ht="15" x14ac:dyDescent="0.4">
      <c r="B14" s="38" t="s">
        <v>1491</v>
      </c>
      <c r="C14" s="38" t="s">
        <v>1568</v>
      </c>
      <c r="D14" s="38" t="s">
        <v>1497</v>
      </c>
      <c r="E14" s="38" t="s">
        <v>1434</v>
      </c>
      <c r="F14" s="38" t="s">
        <v>1498</v>
      </c>
      <c r="G14" s="38" t="s">
        <v>1499</v>
      </c>
      <c r="H14" s="38" t="s">
        <v>1496</v>
      </c>
      <c r="I14" s="38" t="s">
        <v>1569</v>
      </c>
      <c r="J14" s="38" t="s">
        <v>1435</v>
      </c>
      <c r="K14" s="38" t="s">
        <v>1752</v>
      </c>
      <c r="L14" s="38" t="s">
        <v>1750</v>
      </c>
      <c r="M14" s="38" t="s">
        <v>1751</v>
      </c>
      <c r="N14" s="38" t="s">
        <v>1501</v>
      </c>
    </row>
    <row r="15" spans="2:14" s="38" customFormat="1" ht="15" x14ac:dyDescent="0.4">
      <c r="B15" s="38">
        <f>VLOOKUP(C15,Companies[],3,FALSE)</f>
        <v>500036301</v>
      </c>
      <c r="C15" s="38" t="s">
        <v>1953</v>
      </c>
      <c r="D15" s="246" t="s">
        <v>1981</v>
      </c>
      <c r="E15" s="246" t="s">
        <v>2051</v>
      </c>
      <c r="F15" s="38" t="s">
        <v>999</v>
      </c>
      <c r="G15" s="38" t="s">
        <v>999</v>
      </c>
      <c r="I15" s="38" t="s">
        <v>1199</v>
      </c>
      <c r="J15" s="176">
        <v>10938069.800000001</v>
      </c>
      <c r="K15" s="38" t="s">
        <v>999</v>
      </c>
    </row>
    <row r="16" spans="2:14" s="38" customFormat="1" ht="15" x14ac:dyDescent="0.4">
      <c r="B16" s="246">
        <f>VLOOKUP(C16,Companies[],3,FALSE)</f>
        <v>500036301</v>
      </c>
      <c r="C16" s="246" t="s">
        <v>1953</v>
      </c>
      <c r="D16" s="246" t="s">
        <v>1981</v>
      </c>
      <c r="E16" s="246" t="s">
        <v>2092</v>
      </c>
      <c r="F16" s="38" t="s">
        <v>999</v>
      </c>
      <c r="G16" s="38" t="s">
        <v>999</v>
      </c>
      <c r="I16" s="38" t="s">
        <v>1199</v>
      </c>
      <c r="J16" s="248">
        <v>12702990.93</v>
      </c>
      <c r="K16" s="38" t="s">
        <v>999</v>
      </c>
      <c r="L16" s="246"/>
      <c r="M16" s="246"/>
      <c r="N16" s="246"/>
    </row>
    <row r="17" spans="2:14" s="38" customFormat="1" ht="15" x14ac:dyDescent="0.4">
      <c r="B17" s="246">
        <f>VLOOKUP(C17,Companies[],3,FALSE)</f>
        <v>500036301</v>
      </c>
      <c r="C17" s="246" t="s">
        <v>1953</v>
      </c>
      <c r="D17" s="246" t="s">
        <v>1981</v>
      </c>
      <c r="E17" s="246" t="s">
        <v>2155</v>
      </c>
      <c r="F17" s="38" t="s">
        <v>999</v>
      </c>
      <c r="G17" s="38" t="s">
        <v>999</v>
      </c>
      <c r="I17" s="38" t="s">
        <v>1199</v>
      </c>
      <c r="J17" s="248">
        <v>7346365.7999999998</v>
      </c>
      <c r="K17" s="38" t="s">
        <v>999</v>
      </c>
      <c r="L17" s="246"/>
      <c r="M17" s="246"/>
      <c r="N17" s="246"/>
    </row>
    <row r="18" spans="2:14" s="38" customFormat="1" ht="15" x14ac:dyDescent="0.4">
      <c r="B18" s="246">
        <f>VLOOKUP(C18,Companies[],3,FALSE)</f>
        <v>500036301</v>
      </c>
      <c r="C18" s="246" t="s">
        <v>1953</v>
      </c>
      <c r="D18" s="246" t="s">
        <v>1981</v>
      </c>
      <c r="E18" s="246" t="s">
        <v>2154</v>
      </c>
      <c r="F18" s="38" t="s">
        <v>999</v>
      </c>
      <c r="G18" s="38" t="s">
        <v>999</v>
      </c>
      <c r="I18" s="38" t="s">
        <v>1199</v>
      </c>
      <c r="J18" s="248">
        <v>3000</v>
      </c>
      <c r="K18" s="38" t="s">
        <v>999</v>
      </c>
      <c r="L18" s="246"/>
      <c r="M18" s="246"/>
      <c r="N18" s="246"/>
    </row>
    <row r="19" spans="2:14" s="38" customFormat="1" ht="15" x14ac:dyDescent="0.4">
      <c r="B19" s="246">
        <f>VLOOKUP(C19,Companies[],3,FALSE)</f>
        <v>500036301</v>
      </c>
      <c r="C19" s="246" t="s">
        <v>1953</v>
      </c>
      <c r="D19" s="246" t="s">
        <v>1981</v>
      </c>
      <c r="E19" s="246" t="s">
        <v>2121</v>
      </c>
      <c r="F19" s="38" t="s">
        <v>999</v>
      </c>
      <c r="G19" s="38" t="s">
        <v>999</v>
      </c>
      <c r="I19" s="38" t="s">
        <v>1199</v>
      </c>
      <c r="J19" s="248">
        <v>1561318.2</v>
      </c>
      <c r="K19" s="38" t="s">
        <v>999</v>
      </c>
      <c r="L19" s="246"/>
      <c r="M19" s="246"/>
      <c r="N19" s="246"/>
    </row>
    <row r="20" spans="2:14" s="38" customFormat="1" ht="15" x14ac:dyDescent="0.4">
      <c r="B20" s="246">
        <f>VLOOKUP(C20,Companies[],3,FALSE)</f>
        <v>500036301</v>
      </c>
      <c r="C20" s="246" t="s">
        <v>1953</v>
      </c>
      <c r="D20" s="246" t="s">
        <v>1981</v>
      </c>
      <c r="E20" s="246" t="s">
        <v>2094</v>
      </c>
      <c r="F20" s="38" t="s">
        <v>999</v>
      </c>
      <c r="G20" s="38" t="s">
        <v>999</v>
      </c>
      <c r="I20" s="38" t="s">
        <v>1199</v>
      </c>
      <c r="J20" s="248">
        <v>1033575.9</v>
      </c>
      <c r="K20" s="38" t="s">
        <v>999</v>
      </c>
      <c r="L20" s="246"/>
      <c r="M20" s="246"/>
      <c r="N20" s="246"/>
    </row>
    <row r="21" spans="2:14" s="38" customFormat="1" ht="15" x14ac:dyDescent="0.4">
      <c r="B21" s="246">
        <f>VLOOKUP(C21,Companies[],3,FALSE)</f>
        <v>500036301</v>
      </c>
      <c r="C21" s="246" t="s">
        <v>1953</v>
      </c>
      <c r="D21" s="246" t="s">
        <v>1981</v>
      </c>
      <c r="E21" s="246" t="s">
        <v>2118</v>
      </c>
      <c r="F21" s="38" t="s">
        <v>999</v>
      </c>
      <c r="G21" s="38" t="s">
        <v>999</v>
      </c>
      <c r="I21" s="38" t="s">
        <v>1199</v>
      </c>
      <c r="J21" s="248">
        <v>46305</v>
      </c>
      <c r="K21" s="38" t="s">
        <v>999</v>
      </c>
      <c r="L21" s="246"/>
      <c r="M21" s="246"/>
      <c r="N21" s="246"/>
    </row>
    <row r="22" spans="2:14" s="38" customFormat="1" ht="15" x14ac:dyDescent="0.4">
      <c r="B22" s="246">
        <f>VLOOKUP(C22,Companies[],3,FALSE)</f>
        <v>500036301</v>
      </c>
      <c r="C22" s="246" t="s">
        <v>1953</v>
      </c>
      <c r="D22" s="246" t="s">
        <v>1981</v>
      </c>
      <c r="E22" s="246" t="s">
        <v>2099</v>
      </c>
      <c r="F22" s="38" t="s">
        <v>999</v>
      </c>
      <c r="G22" s="38" t="s">
        <v>999</v>
      </c>
      <c r="I22" s="38" t="s">
        <v>1199</v>
      </c>
      <c r="J22" s="248">
        <v>38711.599999999999</v>
      </c>
      <c r="K22" s="38" t="s">
        <v>999</v>
      </c>
      <c r="L22" s="246"/>
      <c r="M22" s="246"/>
      <c r="N22" s="246"/>
    </row>
    <row r="23" spans="2:14" s="38" customFormat="1" ht="15" x14ac:dyDescent="0.4">
      <c r="B23" s="246">
        <f>VLOOKUP(C23,Companies[],3,FALSE)</f>
        <v>500036301</v>
      </c>
      <c r="C23" s="246" t="s">
        <v>1953</v>
      </c>
      <c r="D23" s="246" t="s">
        <v>1981</v>
      </c>
      <c r="E23" s="246" t="s">
        <v>2129</v>
      </c>
      <c r="F23" s="38" t="s">
        <v>999</v>
      </c>
      <c r="G23" s="38" t="s">
        <v>999</v>
      </c>
      <c r="I23" s="38" t="s">
        <v>1199</v>
      </c>
      <c r="J23" s="248">
        <v>205996</v>
      </c>
      <c r="K23" s="38" t="s">
        <v>999</v>
      </c>
      <c r="L23" s="246"/>
      <c r="M23" s="246"/>
      <c r="N23" s="246"/>
    </row>
    <row r="24" spans="2:14" s="38" customFormat="1" ht="15" x14ac:dyDescent="0.4">
      <c r="B24" s="246">
        <f>VLOOKUP(C24,Companies[],3,FALSE)</f>
        <v>500033821</v>
      </c>
      <c r="C24" s="246" t="s">
        <v>1954</v>
      </c>
      <c r="D24" s="246" t="s">
        <v>1981</v>
      </c>
      <c r="E24" s="246" t="s">
        <v>2051</v>
      </c>
      <c r="F24" s="38" t="s">
        <v>999</v>
      </c>
      <c r="G24" s="38" t="s">
        <v>999</v>
      </c>
      <c r="I24" s="38" t="s">
        <v>1199</v>
      </c>
      <c r="J24" s="248">
        <v>11107419.209999999</v>
      </c>
      <c r="K24" s="38" t="s">
        <v>999</v>
      </c>
      <c r="L24" s="246"/>
      <c r="M24" s="246"/>
      <c r="N24" s="246"/>
    </row>
    <row r="25" spans="2:14" s="38" customFormat="1" ht="15" x14ac:dyDescent="0.4">
      <c r="B25" s="246">
        <f>VLOOKUP(C25,Companies[],3,FALSE)</f>
        <v>500033821</v>
      </c>
      <c r="C25" s="246" t="s">
        <v>1954</v>
      </c>
      <c r="D25" s="246" t="s">
        <v>1981</v>
      </c>
      <c r="E25" s="246" t="s">
        <v>2093</v>
      </c>
      <c r="F25" s="38" t="s">
        <v>999</v>
      </c>
      <c r="G25" s="38" t="s">
        <v>999</v>
      </c>
      <c r="I25" s="38" t="s">
        <v>1199</v>
      </c>
      <c r="J25" s="248">
        <v>18382038.93</v>
      </c>
      <c r="K25" s="38" t="s">
        <v>999</v>
      </c>
      <c r="L25" s="246"/>
      <c r="M25" s="246"/>
      <c r="N25" s="246"/>
    </row>
    <row r="26" spans="2:14" s="38" customFormat="1" ht="15" x14ac:dyDescent="0.4">
      <c r="B26" s="246">
        <f>VLOOKUP(C26,Companies[],3,FALSE)</f>
        <v>500033821</v>
      </c>
      <c r="C26" s="246" t="s">
        <v>1954</v>
      </c>
      <c r="D26" s="246" t="s">
        <v>1981</v>
      </c>
      <c r="E26" s="246" t="s">
        <v>2154</v>
      </c>
      <c r="F26" s="38" t="s">
        <v>999</v>
      </c>
      <c r="G26" s="38" t="s">
        <v>999</v>
      </c>
      <c r="I26" s="38" t="s">
        <v>1199</v>
      </c>
      <c r="J26" s="248">
        <v>3000</v>
      </c>
      <c r="K26" s="38" t="s">
        <v>999</v>
      </c>
      <c r="L26" s="246"/>
      <c r="M26" s="246"/>
      <c r="N26" s="246"/>
    </row>
    <row r="27" spans="2:14" s="38" customFormat="1" ht="15" x14ac:dyDescent="0.4">
      <c r="B27" s="246">
        <f>VLOOKUP(C27,Companies[],3,FALSE)</f>
        <v>500033821</v>
      </c>
      <c r="C27" s="246" t="s">
        <v>1954</v>
      </c>
      <c r="D27" s="246" t="s">
        <v>1981</v>
      </c>
      <c r="E27" s="246" t="s">
        <v>2121</v>
      </c>
      <c r="F27" s="38" t="s">
        <v>999</v>
      </c>
      <c r="G27" s="38" t="s">
        <v>999</v>
      </c>
      <c r="I27" s="38" t="s">
        <v>1199</v>
      </c>
      <c r="J27" s="248">
        <v>1242596.4699999988</v>
      </c>
      <c r="K27" s="38" t="s">
        <v>999</v>
      </c>
      <c r="L27" s="246"/>
      <c r="M27" s="246"/>
      <c r="N27" s="246"/>
    </row>
    <row r="28" spans="2:14" s="38" customFormat="1" ht="15" x14ac:dyDescent="0.4">
      <c r="B28" s="246">
        <f>VLOOKUP(C28,Companies[],3,FALSE)</f>
        <v>500033821</v>
      </c>
      <c r="C28" s="246" t="s">
        <v>1954</v>
      </c>
      <c r="D28" s="246" t="s">
        <v>1981</v>
      </c>
      <c r="E28" s="246" t="s">
        <v>2164</v>
      </c>
      <c r="F28" s="38" t="s">
        <v>999</v>
      </c>
      <c r="G28" s="38" t="s">
        <v>999</v>
      </c>
      <c r="I28" s="38" t="s">
        <v>1199</v>
      </c>
      <c r="J28" s="248">
        <v>1000000</v>
      </c>
      <c r="K28" s="38" t="s">
        <v>999</v>
      </c>
      <c r="L28" s="246"/>
      <c r="M28" s="246"/>
      <c r="N28" s="246"/>
    </row>
    <row r="29" spans="2:14" s="38" customFormat="1" ht="15" x14ac:dyDescent="0.4">
      <c r="B29" s="246">
        <f>VLOOKUP(C29,Companies[],3,FALSE)</f>
        <v>500033821</v>
      </c>
      <c r="C29" s="246" t="s">
        <v>1954</v>
      </c>
      <c r="D29" s="246" t="s">
        <v>1981</v>
      </c>
      <c r="E29" s="246" t="s">
        <v>2118</v>
      </c>
      <c r="F29" s="38" t="s">
        <v>999</v>
      </c>
      <c r="G29" s="38" t="s">
        <v>999</v>
      </c>
      <c r="I29" s="38" t="s">
        <v>1199</v>
      </c>
      <c r="J29" s="248">
        <v>158207.97</v>
      </c>
      <c r="K29" s="38" t="s">
        <v>999</v>
      </c>
      <c r="L29" s="246"/>
      <c r="M29" s="246"/>
      <c r="N29" s="246"/>
    </row>
    <row r="30" spans="2:14" s="38" customFormat="1" ht="15" x14ac:dyDescent="0.4">
      <c r="B30" s="246">
        <f>VLOOKUP(C30,Companies[],3,FALSE)</f>
        <v>500033821</v>
      </c>
      <c r="C30" s="246" t="s">
        <v>1954</v>
      </c>
      <c r="D30" s="246" t="s">
        <v>1981</v>
      </c>
      <c r="E30" s="246" t="s">
        <v>2171</v>
      </c>
      <c r="F30" s="38" t="s">
        <v>999</v>
      </c>
      <c r="G30" s="38" t="s">
        <v>999</v>
      </c>
      <c r="I30" s="38" t="s">
        <v>1199</v>
      </c>
      <c r="J30" s="248">
        <v>463014.14</v>
      </c>
      <c r="K30" s="38" t="s">
        <v>999</v>
      </c>
      <c r="L30" s="246"/>
      <c r="M30" s="246"/>
      <c r="N30" s="246"/>
    </row>
    <row r="31" spans="2:14" s="38" customFormat="1" ht="15" x14ac:dyDescent="0.4">
      <c r="B31" s="246">
        <f>VLOOKUP(C31,Companies[],3,FALSE)</f>
        <v>500033821</v>
      </c>
      <c r="C31" s="246" t="s">
        <v>1954</v>
      </c>
      <c r="D31" s="246" t="s">
        <v>1981</v>
      </c>
      <c r="E31" s="246" t="s">
        <v>2099</v>
      </c>
      <c r="F31" s="38" t="s">
        <v>999</v>
      </c>
      <c r="G31" s="38" t="s">
        <v>999</v>
      </c>
      <c r="I31" s="38" t="s">
        <v>1199</v>
      </c>
      <c r="J31" s="248">
        <v>44384.600000000006</v>
      </c>
      <c r="K31" s="38" t="s">
        <v>999</v>
      </c>
      <c r="L31" s="246"/>
      <c r="M31" s="246"/>
      <c r="N31" s="246"/>
    </row>
    <row r="32" spans="2:14" s="38" customFormat="1" ht="15" x14ac:dyDescent="0.4">
      <c r="B32" s="246">
        <f>VLOOKUP(C32,Companies[],3,FALSE)</f>
        <v>500033821</v>
      </c>
      <c r="C32" s="246" t="s">
        <v>1954</v>
      </c>
      <c r="D32" s="246" t="s">
        <v>1981</v>
      </c>
      <c r="E32" s="246" t="s">
        <v>2129</v>
      </c>
      <c r="F32" s="38" t="s">
        <v>999</v>
      </c>
      <c r="G32" s="38" t="s">
        <v>999</v>
      </c>
      <c r="I32" s="38" t="s">
        <v>1199</v>
      </c>
      <c r="J32" s="248">
        <v>549.21</v>
      </c>
      <c r="K32" s="38" t="s">
        <v>999</v>
      </c>
      <c r="L32" s="246"/>
      <c r="M32" s="246"/>
      <c r="N32" s="246"/>
    </row>
    <row r="33" spans="2:14" s="38" customFormat="1" ht="15" x14ac:dyDescent="0.4">
      <c r="B33" s="246">
        <f>VLOOKUP(C33,Companies[],3,FALSE)</f>
        <v>500000376</v>
      </c>
      <c r="C33" s="246" t="s">
        <v>1955</v>
      </c>
      <c r="D33" s="246" t="s">
        <v>1981</v>
      </c>
      <c r="E33" s="246" t="s">
        <v>2051</v>
      </c>
      <c r="F33" s="38" t="s">
        <v>999</v>
      </c>
      <c r="G33" s="38" t="s">
        <v>999</v>
      </c>
      <c r="I33" s="38" t="s">
        <v>1199</v>
      </c>
      <c r="J33" s="248">
        <v>1313525.9699999997</v>
      </c>
      <c r="K33" s="38" t="s">
        <v>999</v>
      </c>
      <c r="L33" s="246"/>
      <c r="M33" s="246"/>
      <c r="N33" s="246"/>
    </row>
    <row r="34" spans="2:14" s="38" customFormat="1" ht="15" x14ac:dyDescent="0.4">
      <c r="B34" s="246">
        <f>VLOOKUP(C34,Companies[],3,FALSE)</f>
        <v>500000376</v>
      </c>
      <c r="C34" s="246" t="s">
        <v>1955</v>
      </c>
      <c r="D34" s="246" t="s">
        <v>1981</v>
      </c>
      <c r="E34" s="246" t="s">
        <v>2165</v>
      </c>
      <c r="F34" s="38" t="s">
        <v>999</v>
      </c>
      <c r="G34" s="38" t="s">
        <v>999</v>
      </c>
      <c r="I34" s="38" t="s">
        <v>1199</v>
      </c>
      <c r="J34" s="248">
        <v>4000000</v>
      </c>
      <c r="K34" s="38" t="s">
        <v>999</v>
      </c>
      <c r="L34" s="246"/>
      <c r="M34" s="246"/>
      <c r="N34" s="246"/>
    </row>
    <row r="35" spans="2:14" s="38" customFormat="1" ht="15" x14ac:dyDescent="0.4">
      <c r="B35" s="246">
        <f>VLOOKUP(C35,Companies[],3,FALSE)</f>
        <v>500000376</v>
      </c>
      <c r="C35" s="246" t="s">
        <v>1955</v>
      </c>
      <c r="D35" s="246" t="s">
        <v>1981</v>
      </c>
      <c r="E35" s="246" t="s">
        <v>2155</v>
      </c>
      <c r="F35" s="38" t="s">
        <v>999</v>
      </c>
      <c r="G35" s="38" t="s">
        <v>999</v>
      </c>
      <c r="I35" s="38" t="s">
        <v>1199</v>
      </c>
      <c r="J35" s="248">
        <v>433.5</v>
      </c>
      <c r="K35" s="38" t="s">
        <v>999</v>
      </c>
      <c r="L35" s="246"/>
      <c r="M35" s="246"/>
      <c r="N35" s="246"/>
    </row>
    <row r="36" spans="2:14" s="38" customFormat="1" ht="15" x14ac:dyDescent="0.4">
      <c r="B36" s="246">
        <f>VLOOKUP(C36,Companies[],3,FALSE)</f>
        <v>500000376</v>
      </c>
      <c r="C36" s="246" t="s">
        <v>1955</v>
      </c>
      <c r="D36" s="246" t="s">
        <v>1981</v>
      </c>
      <c r="E36" s="246" t="s">
        <v>2121</v>
      </c>
      <c r="F36" s="38" t="s">
        <v>999</v>
      </c>
      <c r="G36" s="38" t="s">
        <v>999</v>
      </c>
      <c r="I36" s="38" t="s">
        <v>1199</v>
      </c>
      <c r="J36" s="248">
        <v>58406.87</v>
      </c>
      <c r="K36" s="38" t="s">
        <v>999</v>
      </c>
      <c r="L36" s="246"/>
      <c r="M36" s="246"/>
      <c r="N36" s="246"/>
    </row>
    <row r="37" spans="2:14" s="38" customFormat="1" ht="15" x14ac:dyDescent="0.4">
      <c r="B37" s="246">
        <f>VLOOKUP(C37,Companies[],3,FALSE)</f>
        <v>500000376</v>
      </c>
      <c r="C37" s="246" t="s">
        <v>1955</v>
      </c>
      <c r="D37" s="246" t="s">
        <v>1981</v>
      </c>
      <c r="E37" s="246" t="s">
        <v>2099</v>
      </c>
      <c r="F37" s="38" t="s">
        <v>999</v>
      </c>
      <c r="G37" s="38" t="s">
        <v>999</v>
      </c>
      <c r="I37" s="38" t="s">
        <v>1199</v>
      </c>
      <c r="J37" s="248">
        <v>1192.4000000000001</v>
      </c>
      <c r="K37" s="38" t="s">
        <v>999</v>
      </c>
      <c r="L37" s="246"/>
      <c r="M37" s="246"/>
      <c r="N37" s="246"/>
    </row>
    <row r="38" spans="2:14" s="38" customFormat="1" ht="15" x14ac:dyDescent="0.4">
      <c r="B38" s="246">
        <f>VLOOKUP(C38,Companies[],3,FALSE)</f>
        <v>500015636</v>
      </c>
      <c r="C38" s="246" t="s">
        <v>1956</v>
      </c>
      <c r="D38" s="246" t="s">
        <v>1981</v>
      </c>
      <c r="E38" s="246" t="s">
        <v>2051</v>
      </c>
      <c r="F38" s="38" t="s">
        <v>999</v>
      </c>
      <c r="G38" s="38" t="s">
        <v>999</v>
      </c>
      <c r="I38" s="38" t="s">
        <v>1199</v>
      </c>
      <c r="J38" s="248">
        <v>183308.48</v>
      </c>
      <c r="K38" s="38" t="s">
        <v>999</v>
      </c>
      <c r="L38" s="246"/>
      <c r="M38" s="246"/>
      <c r="N38" s="246"/>
    </row>
    <row r="39" spans="2:14" s="38" customFormat="1" ht="15" x14ac:dyDescent="0.4">
      <c r="B39" s="246">
        <f>VLOOKUP(C39,Companies[],3,FALSE)</f>
        <v>500015636</v>
      </c>
      <c r="C39" s="246" t="s">
        <v>1956</v>
      </c>
      <c r="D39" s="246" t="s">
        <v>1981</v>
      </c>
      <c r="E39" s="246" t="s">
        <v>2165</v>
      </c>
      <c r="F39" s="38" t="s">
        <v>999</v>
      </c>
      <c r="G39" s="38" t="s">
        <v>999</v>
      </c>
      <c r="I39" s="38" t="s">
        <v>1199</v>
      </c>
      <c r="J39" s="248">
        <v>1000000</v>
      </c>
      <c r="K39" s="38" t="s">
        <v>999</v>
      </c>
      <c r="L39" s="246"/>
      <c r="M39" s="246"/>
      <c r="N39" s="246"/>
    </row>
    <row r="40" spans="2:14" s="38" customFormat="1" ht="15" x14ac:dyDescent="0.4">
      <c r="B40" s="246">
        <f>VLOOKUP(C40,Companies[],3,FALSE)</f>
        <v>500015636</v>
      </c>
      <c r="C40" s="246" t="s">
        <v>1956</v>
      </c>
      <c r="D40" s="246" t="s">
        <v>1981</v>
      </c>
      <c r="E40" s="246" t="s">
        <v>2093</v>
      </c>
      <c r="F40" s="38" t="s">
        <v>999</v>
      </c>
      <c r="G40" s="38" t="s">
        <v>999</v>
      </c>
      <c r="I40" s="38" t="s">
        <v>1199</v>
      </c>
      <c r="J40" s="248">
        <v>921565.59000000008</v>
      </c>
      <c r="K40" s="38" t="s">
        <v>999</v>
      </c>
      <c r="L40" s="246"/>
      <c r="M40" s="246"/>
      <c r="N40" s="246"/>
    </row>
    <row r="41" spans="2:14" s="38" customFormat="1" ht="15" x14ac:dyDescent="0.4">
      <c r="B41" s="246">
        <f>VLOOKUP(C41,Companies[],3,FALSE)</f>
        <v>500015636</v>
      </c>
      <c r="C41" s="246" t="s">
        <v>1956</v>
      </c>
      <c r="D41" s="246" t="s">
        <v>1981</v>
      </c>
      <c r="E41" s="246" t="s">
        <v>2154</v>
      </c>
      <c r="F41" s="38" t="s">
        <v>999</v>
      </c>
      <c r="G41" s="38" t="s">
        <v>999</v>
      </c>
      <c r="I41" s="38" t="s">
        <v>1199</v>
      </c>
      <c r="J41" s="248">
        <v>3003000</v>
      </c>
      <c r="K41" s="38" t="s">
        <v>999</v>
      </c>
      <c r="L41" s="246"/>
      <c r="M41" s="246"/>
      <c r="N41" s="246"/>
    </row>
    <row r="42" spans="2:14" s="38" customFormat="1" ht="15" x14ac:dyDescent="0.4">
      <c r="B42" s="246">
        <f>VLOOKUP(C42,Companies[],3,FALSE)</f>
        <v>500015636</v>
      </c>
      <c r="C42" s="246" t="s">
        <v>1956</v>
      </c>
      <c r="D42" s="246" t="s">
        <v>1981</v>
      </c>
      <c r="E42" s="246" t="s">
        <v>2121</v>
      </c>
      <c r="F42" s="38" t="s">
        <v>999</v>
      </c>
      <c r="G42" s="38" t="s">
        <v>999</v>
      </c>
      <c r="I42" s="38" t="s">
        <v>1199</v>
      </c>
      <c r="J42" s="248">
        <v>4616.2700000000004</v>
      </c>
      <c r="K42" s="38" t="s">
        <v>999</v>
      </c>
      <c r="L42" s="246"/>
      <c r="M42" s="246"/>
      <c r="N42" s="246"/>
    </row>
    <row r="43" spans="2:14" s="38" customFormat="1" ht="15" x14ac:dyDescent="0.4">
      <c r="B43" s="246">
        <f>VLOOKUP(C43,Companies[],3,FALSE)</f>
        <v>500015636</v>
      </c>
      <c r="C43" s="246" t="s">
        <v>1956</v>
      </c>
      <c r="D43" s="246" t="s">
        <v>1981</v>
      </c>
      <c r="E43" s="246" t="s">
        <v>2118</v>
      </c>
      <c r="F43" s="38" t="s">
        <v>999</v>
      </c>
      <c r="G43" s="38" t="s">
        <v>999</v>
      </c>
      <c r="I43" s="38" t="s">
        <v>1199</v>
      </c>
      <c r="J43" s="248">
        <v>13848.39</v>
      </c>
      <c r="K43" s="38" t="s">
        <v>999</v>
      </c>
      <c r="L43" s="246"/>
      <c r="M43" s="246"/>
      <c r="N43" s="246"/>
    </row>
    <row r="44" spans="2:14" s="38" customFormat="1" ht="15" x14ac:dyDescent="0.4">
      <c r="B44" s="246">
        <f>VLOOKUP(C44,Companies[],3,FALSE)</f>
        <v>500015636</v>
      </c>
      <c r="C44" s="246" t="s">
        <v>1956</v>
      </c>
      <c r="D44" s="246" t="s">
        <v>1981</v>
      </c>
      <c r="E44" s="246" t="s">
        <v>2099</v>
      </c>
      <c r="F44" s="38" t="s">
        <v>999</v>
      </c>
      <c r="G44" s="38" t="s">
        <v>999</v>
      </c>
      <c r="I44" s="38" t="s">
        <v>1199</v>
      </c>
      <c r="J44" s="248">
        <v>960</v>
      </c>
      <c r="K44" s="38" t="s">
        <v>999</v>
      </c>
      <c r="L44" s="246"/>
      <c r="M44" s="246"/>
      <c r="N44" s="246"/>
    </row>
    <row r="45" spans="2:14" s="38" customFormat="1" ht="15" x14ac:dyDescent="0.4">
      <c r="B45" s="246" t="str">
        <f>VLOOKUP(C45,Companies[],3,FALSE)</f>
        <v>500021996</v>
      </c>
      <c r="C45" s="246" t="s">
        <v>1957</v>
      </c>
      <c r="D45" s="246" t="s">
        <v>1981</v>
      </c>
      <c r="E45" s="246" t="s">
        <v>2051</v>
      </c>
      <c r="F45" s="38" t="s">
        <v>999</v>
      </c>
      <c r="G45" s="38" t="s">
        <v>999</v>
      </c>
      <c r="I45" s="38" t="s">
        <v>1199</v>
      </c>
      <c r="J45" s="248">
        <v>362423.55</v>
      </c>
      <c r="K45" s="38" t="s">
        <v>999</v>
      </c>
      <c r="L45" s="246"/>
      <c r="M45" s="246"/>
      <c r="N45" s="246"/>
    </row>
    <row r="46" spans="2:14" s="38" customFormat="1" ht="15" x14ac:dyDescent="0.4">
      <c r="B46" s="246" t="str">
        <f>VLOOKUP(C46,Companies[],3,FALSE)</f>
        <v>500021996</v>
      </c>
      <c r="C46" s="246" t="s">
        <v>1957</v>
      </c>
      <c r="D46" s="246" t="s">
        <v>1981</v>
      </c>
      <c r="E46" s="246" t="s">
        <v>2155</v>
      </c>
      <c r="F46" s="38" t="s">
        <v>999</v>
      </c>
      <c r="G46" s="38" t="s">
        <v>999</v>
      </c>
      <c r="I46" s="38" t="s">
        <v>1199</v>
      </c>
      <c r="J46" s="248">
        <v>15291.36</v>
      </c>
      <c r="K46" s="38" t="s">
        <v>999</v>
      </c>
      <c r="L46" s="246"/>
      <c r="M46" s="246"/>
      <c r="N46" s="246"/>
    </row>
    <row r="47" spans="2:14" s="38" customFormat="1" ht="15" x14ac:dyDescent="0.4">
      <c r="B47" s="246" t="str">
        <f>VLOOKUP(C47,Companies[],3,FALSE)</f>
        <v>500021996</v>
      </c>
      <c r="C47" s="246" t="s">
        <v>1957</v>
      </c>
      <c r="D47" s="246" t="s">
        <v>1981</v>
      </c>
      <c r="E47" s="246" t="s">
        <v>2121</v>
      </c>
      <c r="F47" s="38" t="s">
        <v>999</v>
      </c>
      <c r="G47" s="38" t="s">
        <v>999</v>
      </c>
      <c r="I47" s="38" t="s">
        <v>1199</v>
      </c>
      <c r="J47" s="248">
        <v>7176.99</v>
      </c>
      <c r="K47" s="38" t="s">
        <v>999</v>
      </c>
      <c r="L47" s="246"/>
      <c r="M47" s="246"/>
      <c r="N47" s="246"/>
    </row>
    <row r="48" spans="2:14" s="38" customFormat="1" ht="15" x14ac:dyDescent="0.4">
      <c r="B48" s="246" t="str">
        <f>VLOOKUP(C48,Companies[],3,FALSE)</f>
        <v>500021996</v>
      </c>
      <c r="C48" s="246" t="s">
        <v>1957</v>
      </c>
      <c r="D48" s="246" t="s">
        <v>1981</v>
      </c>
      <c r="E48" s="246" t="s">
        <v>2094</v>
      </c>
      <c r="F48" s="38" t="s">
        <v>999</v>
      </c>
      <c r="G48" s="38" t="s">
        <v>999</v>
      </c>
      <c r="I48" s="38" t="s">
        <v>1199</v>
      </c>
      <c r="J48" s="248">
        <v>107703.46</v>
      </c>
      <c r="K48" s="38" t="s">
        <v>999</v>
      </c>
      <c r="L48" s="246"/>
      <c r="M48" s="246"/>
      <c r="N48" s="246"/>
    </row>
    <row r="49" spans="2:14" s="38" customFormat="1" ht="15" x14ac:dyDescent="0.4">
      <c r="B49" s="246" t="str">
        <f>VLOOKUP(C49,Companies[],3,FALSE)</f>
        <v>500021996</v>
      </c>
      <c r="C49" s="246" t="s">
        <v>1957</v>
      </c>
      <c r="D49" s="246" t="s">
        <v>1981</v>
      </c>
      <c r="E49" s="246" t="s">
        <v>2118</v>
      </c>
      <c r="F49" s="38" t="s">
        <v>999</v>
      </c>
      <c r="G49" s="38" t="s">
        <v>999</v>
      </c>
      <c r="I49" s="38" t="s">
        <v>1199</v>
      </c>
      <c r="J49" s="248">
        <v>20346.099999999999</v>
      </c>
      <c r="K49" s="38" t="s">
        <v>999</v>
      </c>
      <c r="L49" s="246"/>
      <c r="M49" s="246"/>
      <c r="N49" s="246"/>
    </row>
    <row r="50" spans="2:14" s="38" customFormat="1" ht="15" x14ac:dyDescent="0.4">
      <c r="B50" s="246" t="str">
        <f>VLOOKUP(C50,Companies[],3,FALSE)</f>
        <v>500017812</v>
      </c>
      <c r="C50" s="246" t="s">
        <v>1958</v>
      </c>
      <c r="D50" s="246" t="s">
        <v>1981</v>
      </c>
      <c r="E50" s="246" t="s">
        <v>2051</v>
      </c>
      <c r="F50" s="38" t="s">
        <v>999</v>
      </c>
      <c r="G50" s="38" t="s">
        <v>999</v>
      </c>
      <c r="I50" s="38" t="s">
        <v>1199</v>
      </c>
      <c r="J50" s="248">
        <v>3199979.5799999996</v>
      </c>
      <c r="K50" s="38" t="s">
        <v>999</v>
      </c>
      <c r="L50" s="246"/>
      <c r="M50" s="246"/>
      <c r="N50" s="246"/>
    </row>
    <row r="51" spans="2:14" s="38" customFormat="1" ht="15" x14ac:dyDescent="0.4">
      <c r="B51" s="246" t="str">
        <f>VLOOKUP(C51,Companies[],3,FALSE)</f>
        <v>500017812</v>
      </c>
      <c r="C51" s="246" t="s">
        <v>1958</v>
      </c>
      <c r="D51" s="246" t="s">
        <v>1981</v>
      </c>
      <c r="E51" s="246" t="s">
        <v>2155</v>
      </c>
      <c r="F51" s="38" t="s">
        <v>999</v>
      </c>
      <c r="G51" s="38" t="s">
        <v>999</v>
      </c>
      <c r="I51" s="38" t="s">
        <v>1199</v>
      </c>
      <c r="J51" s="248">
        <v>1984.1899999999998</v>
      </c>
      <c r="K51" s="38" t="s">
        <v>999</v>
      </c>
      <c r="L51" s="246"/>
      <c r="M51" s="246"/>
      <c r="N51" s="246"/>
    </row>
    <row r="52" spans="2:14" s="38" customFormat="1" ht="15" x14ac:dyDescent="0.4">
      <c r="B52" s="246" t="str">
        <f>VLOOKUP(C52,Companies[],3,FALSE)</f>
        <v>500017812</v>
      </c>
      <c r="C52" s="246" t="s">
        <v>1958</v>
      </c>
      <c r="D52" s="246" t="s">
        <v>1981</v>
      </c>
      <c r="E52" s="246" t="s">
        <v>2121</v>
      </c>
      <c r="F52" s="38" t="s">
        <v>999</v>
      </c>
      <c r="G52" s="38" t="s">
        <v>999</v>
      </c>
      <c r="I52" s="38" t="s">
        <v>1199</v>
      </c>
      <c r="J52" s="248">
        <v>66485.949999999968</v>
      </c>
      <c r="K52" s="38" t="s">
        <v>999</v>
      </c>
      <c r="L52" s="246"/>
      <c r="M52" s="246"/>
      <c r="N52" s="246"/>
    </row>
    <row r="53" spans="2:14" s="38" customFormat="1" ht="15" x14ac:dyDescent="0.4">
      <c r="B53" s="246" t="str">
        <f>VLOOKUP(C53,Companies[],3,FALSE)</f>
        <v>500017812</v>
      </c>
      <c r="C53" s="246" t="s">
        <v>1958</v>
      </c>
      <c r="D53" s="246" t="s">
        <v>1981</v>
      </c>
      <c r="E53" s="246" t="s">
        <v>2174</v>
      </c>
      <c r="F53" s="38" t="s">
        <v>999</v>
      </c>
      <c r="G53" s="38" t="s">
        <v>999</v>
      </c>
      <c r="I53" s="38" t="s">
        <v>1199</v>
      </c>
      <c r="J53" s="248">
        <v>22.862368541380885</v>
      </c>
      <c r="K53" s="38" t="s">
        <v>999</v>
      </c>
      <c r="L53" s="246"/>
      <c r="M53" s="246"/>
      <c r="N53" s="246"/>
    </row>
    <row r="54" spans="2:14" s="38" customFormat="1" ht="15" x14ac:dyDescent="0.4">
      <c r="B54" s="246" t="str">
        <f>VLOOKUP(C54,Companies[],3,FALSE)</f>
        <v>500017812</v>
      </c>
      <c r="C54" s="246" t="s">
        <v>1958</v>
      </c>
      <c r="D54" s="246" t="s">
        <v>1981</v>
      </c>
      <c r="E54" s="246" t="s">
        <v>2094</v>
      </c>
      <c r="F54" s="38" t="s">
        <v>999</v>
      </c>
      <c r="G54" s="38" t="s">
        <v>999</v>
      </c>
      <c r="I54" s="38" t="s">
        <v>1199</v>
      </c>
      <c r="J54" s="248">
        <v>588287.65</v>
      </c>
      <c r="K54" s="38" t="s">
        <v>999</v>
      </c>
      <c r="L54" s="246"/>
      <c r="M54" s="246"/>
      <c r="N54" s="246"/>
    </row>
    <row r="55" spans="2:14" s="38" customFormat="1" ht="15" x14ac:dyDescent="0.4">
      <c r="B55" s="246" t="str">
        <f>VLOOKUP(C55,Companies[],3,FALSE)</f>
        <v>500017812</v>
      </c>
      <c r="C55" s="246" t="s">
        <v>1958</v>
      </c>
      <c r="D55" s="246" t="s">
        <v>1981</v>
      </c>
      <c r="E55" s="246" t="s">
        <v>2266</v>
      </c>
      <c r="F55" s="38" t="s">
        <v>999</v>
      </c>
      <c r="G55" s="38" t="s">
        <v>999</v>
      </c>
      <c r="I55" s="38" t="s">
        <v>1199</v>
      </c>
      <c r="J55" s="248">
        <v>554349.75</v>
      </c>
      <c r="K55" s="38" t="s">
        <v>999</v>
      </c>
      <c r="L55" s="246"/>
      <c r="M55" s="246"/>
      <c r="N55" s="246"/>
    </row>
    <row r="56" spans="2:14" s="38" customFormat="1" ht="15" x14ac:dyDescent="0.4">
      <c r="B56" s="246" t="str">
        <f>VLOOKUP(C56,Companies[],3,FALSE)</f>
        <v>500017812</v>
      </c>
      <c r="C56" s="246" t="s">
        <v>1958</v>
      </c>
      <c r="D56" s="246" t="s">
        <v>1981</v>
      </c>
      <c r="E56" s="246" t="s">
        <v>2118</v>
      </c>
      <c r="F56" s="38" t="s">
        <v>999</v>
      </c>
      <c r="G56" s="38" t="s">
        <v>999</v>
      </c>
      <c r="I56" s="38" t="s">
        <v>1199</v>
      </c>
      <c r="J56" s="248">
        <v>195520.89000000007</v>
      </c>
      <c r="K56" s="38" t="s">
        <v>999</v>
      </c>
      <c r="L56" s="246"/>
      <c r="M56" s="246"/>
      <c r="N56" s="246"/>
    </row>
    <row r="57" spans="2:14" s="38" customFormat="1" ht="15" x14ac:dyDescent="0.4">
      <c r="B57" s="246" t="str">
        <f>VLOOKUP(C57,Companies[],3,FALSE)</f>
        <v>500017812</v>
      </c>
      <c r="C57" s="246" t="s">
        <v>1958</v>
      </c>
      <c r="D57" s="246" t="s">
        <v>1981</v>
      </c>
      <c r="E57" s="246" t="s">
        <v>2171</v>
      </c>
      <c r="F57" s="38" t="s">
        <v>999</v>
      </c>
      <c r="G57" s="38" t="s">
        <v>999</v>
      </c>
      <c r="I57" s="38" t="s">
        <v>1199</v>
      </c>
      <c r="J57" s="248">
        <v>331376.09999999998</v>
      </c>
      <c r="K57" s="38" t="s">
        <v>999</v>
      </c>
      <c r="L57" s="246"/>
      <c r="M57" s="246"/>
      <c r="N57" s="246"/>
    </row>
    <row r="58" spans="2:14" s="38" customFormat="1" ht="15" x14ac:dyDescent="0.4">
      <c r="B58" s="246" t="str">
        <f>VLOOKUP(C58,Companies[],3,FALSE)</f>
        <v>500017812</v>
      </c>
      <c r="C58" s="246" t="s">
        <v>1958</v>
      </c>
      <c r="D58" s="246" t="s">
        <v>1981</v>
      </c>
      <c r="E58" s="246" t="s">
        <v>2126</v>
      </c>
      <c r="F58" s="38" t="s">
        <v>999</v>
      </c>
      <c r="G58" s="38" t="s">
        <v>999</v>
      </c>
      <c r="I58" s="38" t="s">
        <v>1199</v>
      </c>
      <c r="J58" s="248">
        <v>219515</v>
      </c>
      <c r="K58" s="38" t="s">
        <v>999</v>
      </c>
      <c r="L58" s="246"/>
      <c r="M58" s="246"/>
      <c r="N58" s="246"/>
    </row>
    <row r="59" spans="2:14" s="38" customFormat="1" ht="15" x14ac:dyDescent="0.4">
      <c r="B59" s="246" t="str">
        <f>VLOOKUP(C59,Companies[],3,FALSE)</f>
        <v>500017812</v>
      </c>
      <c r="C59" s="246" t="s">
        <v>1958</v>
      </c>
      <c r="D59" s="246" t="s">
        <v>1981</v>
      </c>
      <c r="E59" s="246" t="s">
        <v>2099</v>
      </c>
      <c r="F59" s="38" t="s">
        <v>999</v>
      </c>
      <c r="G59" s="38" t="s">
        <v>999</v>
      </c>
      <c r="I59" s="38" t="s">
        <v>1199</v>
      </c>
      <c r="J59" s="248">
        <v>68938.799999999988</v>
      </c>
      <c r="K59" s="38" t="s">
        <v>999</v>
      </c>
      <c r="L59" s="246"/>
      <c r="M59" s="246"/>
      <c r="N59" s="246"/>
    </row>
    <row r="60" spans="2:14" s="38" customFormat="1" ht="15" x14ac:dyDescent="0.4">
      <c r="B60" s="246" t="str">
        <f>VLOOKUP(C60,Companies[],3,FALSE)</f>
        <v>500017812</v>
      </c>
      <c r="C60" s="246" t="s">
        <v>1958</v>
      </c>
      <c r="D60" s="246" t="s">
        <v>1981</v>
      </c>
      <c r="E60" s="246" t="s">
        <v>2129</v>
      </c>
      <c r="F60" s="38" t="s">
        <v>999</v>
      </c>
      <c r="G60" s="38" t="s">
        <v>999</v>
      </c>
      <c r="I60" s="38" t="s">
        <v>1199</v>
      </c>
      <c r="J60" s="248">
        <v>48166.66</v>
      </c>
      <c r="K60" s="38" t="s">
        <v>999</v>
      </c>
      <c r="L60" s="246"/>
      <c r="M60" s="246"/>
      <c r="N60" s="246"/>
    </row>
    <row r="61" spans="2:14" s="38" customFormat="1" ht="15" x14ac:dyDescent="0.4">
      <c r="B61" s="246">
        <f>VLOOKUP(C61,Companies[],3,FALSE)</f>
        <v>500008555</v>
      </c>
      <c r="C61" s="246" t="s">
        <v>1959</v>
      </c>
      <c r="D61" s="246" t="s">
        <v>1981</v>
      </c>
      <c r="E61" s="246" t="s">
        <v>2051</v>
      </c>
      <c r="F61" s="38" t="s">
        <v>999</v>
      </c>
      <c r="G61" s="38" t="s">
        <v>999</v>
      </c>
      <c r="I61" s="38" t="s">
        <v>1199</v>
      </c>
      <c r="J61" s="248">
        <v>984491.79</v>
      </c>
      <c r="K61" s="38" t="s">
        <v>999</v>
      </c>
      <c r="L61" s="246"/>
      <c r="M61" s="246"/>
      <c r="N61" s="246"/>
    </row>
    <row r="62" spans="2:14" s="38" customFormat="1" ht="15" x14ac:dyDescent="0.4">
      <c r="B62" s="246">
        <f>VLOOKUP(C62,Companies[],3,FALSE)</f>
        <v>500008555</v>
      </c>
      <c r="C62" s="246" t="s">
        <v>1959</v>
      </c>
      <c r="D62" s="246" t="s">
        <v>1981</v>
      </c>
      <c r="E62" s="246" t="s">
        <v>2121</v>
      </c>
      <c r="F62" s="38" t="s">
        <v>999</v>
      </c>
      <c r="G62" s="38" t="s">
        <v>999</v>
      </c>
      <c r="I62" s="38" t="s">
        <v>1199</v>
      </c>
      <c r="J62" s="248">
        <v>65467.040000000008</v>
      </c>
      <c r="K62" s="38" t="s">
        <v>999</v>
      </c>
      <c r="L62" s="246"/>
      <c r="M62" s="246"/>
      <c r="N62" s="246"/>
    </row>
    <row r="63" spans="2:14" s="38" customFormat="1" ht="15" x14ac:dyDescent="0.4">
      <c r="B63" s="246">
        <f>VLOOKUP(C63,Companies[],3,FALSE)</f>
        <v>500008555</v>
      </c>
      <c r="C63" s="246" t="s">
        <v>1959</v>
      </c>
      <c r="D63" s="246" t="s">
        <v>1981</v>
      </c>
      <c r="E63" s="246" t="s">
        <v>2118</v>
      </c>
      <c r="F63" s="38" t="s">
        <v>999</v>
      </c>
      <c r="G63" s="38" t="s">
        <v>999</v>
      </c>
      <c r="I63" s="38" t="s">
        <v>1199</v>
      </c>
      <c r="J63" s="248">
        <v>115899.56999999999</v>
      </c>
      <c r="K63" s="38" t="s">
        <v>999</v>
      </c>
      <c r="L63" s="246"/>
      <c r="M63" s="246"/>
      <c r="N63" s="246"/>
    </row>
    <row r="64" spans="2:14" s="38" customFormat="1" ht="15" x14ac:dyDescent="0.4">
      <c r="B64" s="246">
        <f>VLOOKUP(C64,Companies[],3,FALSE)</f>
        <v>500008555</v>
      </c>
      <c r="C64" s="246" t="s">
        <v>1959</v>
      </c>
      <c r="D64" s="246" t="s">
        <v>1981</v>
      </c>
      <c r="E64" s="246" t="s">
        <v>2099</v>
      </c>
      <c r="F64" s="38" t="s">
        <v>999</v>
      </c>
      <c r="G64" s="38" t="s">
        <v>999</v>
      </c>
      <c r="I64" s="38" t="s">
        <v>1199</v>
      </c>
      <c r="J64" s="248">
        <v>42879.8</v>
      </c>
      <c r="K64" s="38" t="s">
        <v>999</v>
      </c>
      <c r="L64" s="246"/>
      <c r="M64" s="246"/>
      <c r="N64" s="246"/>
    </row>
    <row r="65" spans="2:14" s="38" customFormat="1" ht="15" x14ac:dyDescent="0.4">
      <c r="B65" s="246">
        <f>VLOOKUP(C65,Companies[],3,FALSE)</f>
        <v>500012318</v>
      </c>
      <c r="C65" s="246" t="s">
        <v>1960</v>
      </c>
      <c r="D65" s="246" t="s">
        <v>1981</v>
      </c>
      <c r="E65" s="246" t="s">
        <v>2051</v>
      </c>
      <c r="F65" s="38" t="s">
        <v>999</v>
      </c>
      <c r="G65" s="38" t="s">
        <v>999</v>
      </c>
      <c r="I65" s="38" t="s">
        <v>1199</v>
      </c>
      <c r="J65" s="248">
        <v>1111120.73</v>
      </c>
      <c r="K65" s="38" t="s">
        <v>999</v>
      </c>
      <c r="L65" s="246"/>
      <c r="M65" s="246"/>
      <c r="N65" s="246"/>
    </row>
    <row r="66" spans="2:14" s="38" customFormat="1" ht="15" x14ac:dyDescent="0.4">
      <c r="B66" s="246">
        <f>VLOOKUP(C66,Companies[],3,FALSE)</f>
        <v>500012318</v>
      </c>
      <c r="C66" s="246" t="s">
        <v>1960</v>
      </c>
      <c r="D66" s="246" t="s">
        <v>1981</v>
      </c>
      <c r="E66" s="246" t="s">
        <v>2266</v>
      </c>
      <c r="F66" s="38" t="s">
        <v>999</v>
      </c>
      <c r="G66" s="38" t="s">
        <v>999</v>
      </c>
      <c r="I66" s="38" t="s">
        <v>1199</v>
      </c>
      <c r="J66" s="248">
        <v>113824</v>
      </c>
      <c r="K66" s="38" t="s">
        <v>999</v>
      </c>
      <c r="L66" s="246"/>
      <c r="M66" s="246"/>
      <c r="N66" s="246"/>
    </row>
    <row r="67" spans="2:14" s="38" customFormat="1" ht="15" x14ac:dyDescent="0.4">
      <c r="B67" s="38">
        <f>VLOOKUP(C67,Companies[],3,FALSE)</f>
        <v>500012318</v>
      </c>
      <c r="C67" s="38" t="s">
        <v>1960</v>
      </c>
      <c r="D67" s="246" t="s">
        <v>1981</v>
      </c>
      <c r="E67" s="246" t="s">
        <v>2171</v>
      </c>
      <c r="F67" s="38" t="s">
        <v>999</v>
      </c>
      <c r="G67" s="38" t="s">
        <v>999</v>
      </c>
      <c r="I67" s="38" t="s">
        <v>1199</v>
      </c>
      <c r="J67" s="176">
        <v>3403.6</v>
      </c>
      <c r="K67" s="38" t="s">
        <v>999</v>
      </c>
    </row>
    <row r="68" spans="2:14" s="38" customFormat="1" ht="15" x14ac:dyDescent="0.4">
      <c r="B68" s="38">
        <f>VLOOKUP(C68,Companies[],3,FALSE)</f>
        <v>500012318</v>
      </c>
      <c r="C68" s="38" t="s">
        <v>1960</v>
      </c>
      <c r="D68" s="246" t="s">
        <v>1981</v>
      </c>
      <c r="E68" s="246" t="s">
        <v>2099</v>
      </c>
      <c r="F68" s="38" t="s">
        <v>999</v>
      </c>
      <c r="G68" s="38" t="s">
        <v>999</v>
      </c>
      <c r="I68" s="38" t="s">
        <v>1199</v>
      </c>
      <c r="J68" s="176">
        <v>4460</v>
      </c>
      <c r="K68" s="38" t="s">
        <v>999</v>
      </c>
    </row>
    <row r="69" spans="2:14" s="38" customFormat="1" ht="15" x14ac:dyDescent="0.4">
      <c r="B69" s="246">
        <f>VLOOKUP(C69,Companies[],3,FALSE)</f>
        <v>500009242</v>
      </c>
      <c r="C69" s="38" t="s">
        <v>1961</v>
      </c>
      <c r="D69" s="246" t="s">
        <v>1981</v>
      </c>
      <c r="E69" s="246" t="s">
        <v>2051</v>
      </c>
      <c r="F69" s="38" t="s">
        <v>999</v>
      </c>
      <c r="G69" s="38" t="s">
        <v>999</v>
      </c>
      <c r="I69" s="38" t="s">
        <v>1199</v>
      </c>
      <c r="J69" s="248">
        <v>432615.56</v>
      </c>
      <c r="K69" s="38" t="s">
        <v>999</v>
      </c>
      <c r="L69" s="246"/>
      <c r="M69" s="246"/>
      <c r="N69" s="246"/>
    </row>
    <row r="70" spans="2:14" s="38" customFormat="1" ht="15" x14ac:dyDescent="0.4">
      <c r="B70" s="38">
        <f>VLOOKUP(C70,Companies[],3,FALSE)</f>
        <v>500009242</v>
      </c>
      <c r="C70" s="38" t="s">
        <v>1961</v>
      </c>
      <c r="D70" s="246" t="s">
        <v>1981</v>
      </c>
      <c r="E70" s="246" t="s">
        <v>2155</v>
      </c>
      <c r="F70" s="38" t="s">
        <v>999</v>
      </c>
      <c r="G70" s="38" t="s">
        <v>999</v>
      </c>
      <c r="I70" s="38" t="s">
        <v>1199</v>
      </c>
      <c r="J70" s="176">
        <v>250.1</v>
      </c>
      <c r="K70" s="38" t="s">
        <v>999</v>
      </c>
    </row>
    <row r="71" spans="2:14" s="38" customFormat="1" ht="15" x14ac:dyDescent="0.4">
      <c r="B71" s="38">
        <f>VLOOKUP(C71,Companies[],3,FALSE)</f>
        <v>500009242</v>
      </c>
      <c r="C71" s="38" t="s">
        <v>1961</v>
      </c>
      <c r="D71" s="246" t="s">
        <v>1981</v>
      </c>
      <c r="E71" s="246" t="s">
        <v>2121</v>
      </c>
      <c r="F71" s="38" t="s">
        <v>999</v>
      </c>
      <c r="G71" s="38" t="s">
        <v>999</v>
      </c>
      <c r="I71" s="38" t="s">
        <v>1199</v>
      </c>
      <c r="J71" s="176">
        <v>15760.07</v>
      </c>
      <c r="K71" s="38" t="s">
        <v>999</v>
      </c>
    </row>
    <row r="72" spans="2:14" s="38" customFormat="1" ht="15" x14ac:dyDescent="0.4">
      <c r="B72" s="38">
        <f>VLOOKUP(C72,Companies[],3,FALSE)</f>
        <v>500009242</v>
      </c>
      <c r="C72" s="38" t="s">
        <v>1961</v>
      </c>
      <c r="D72" s="246" t="s">
        <v>1981</v>
      </c>
      <c r="E72" s="246" t="s">
        <v>2094</v>
      </c>
      <c r="F72" s="38" t="s">
        <v>999</v>
      </c>
      <c r="G72" s="38" t="s">
        <v>999</v>
      </c>
      <c r="I72" s="38" t="s">
        <v>1199</v>
      </c>
      <c r="J72" s="176">
        <v>132872.67000000001</v>
      </c>
      <c r="K72" s="38" t="s">
        <v>999</v>
      </c>
    </row>
    <row r="73" spans="2:14" s="38" customFormat="1" ht="15" x14ac:dyDescent="0.4">
      <c r="B73" s="38">
        <f>VLOOKUP(C73,Companies[],3,FALSE)</f>
        <v>500009242</v>
      </c>
      <c r="C73" s="38" t="s">
        <v>1961</v>
      </c>
      <c r="D73" s="246" t="s">
        <v>1981</v>
      </c>
      <c r="E73" s="246" t="s">
        <v>2118</v>
      </c>
      <c r="F73" s="38" t="s">
        <v>999</v>
      </c>
      <c r="G73" s="38" t="s">
        <v>999</v>
      </c>
      <c r="I73" s="38" t="s">
        <v>1199</v>
      </c>
      <c r="J73" s="176">
        <v>46397.51</v>
      </c>
      <c r="K73" s="38" t="s">
        <v>999</v>
      </c>
    </row>
    <row r="74" spans="2:14" s="38" customFormat="1" ht="15" x14ac:dyDescent="0.4">
      <c r="B74" s="38">
        <f>VLOOKUP(C74,Companies[],3,FALSE)</f>
        <v>500009242</v>
      </c>
      <c r="C74" s="38" t="s">
        <v>1961</v>
      </c>
      <c r="D74" s="246" t="s">
        <v>1981</v>
      </c>
      <c r="E74" s="246" t="s">
        <v>2171</v>
      </c>
      <c r="F74" s="38" t="s">
        <v>999</v>
      </c>
      <c r="G74" s="38" t="s">
        <v>999</v>
      </c>
      <c r="I74" s="38" t="s">
        <v>1199</v>
      </c>
      <c r="J74" s="176">
        <v>60375.11</v>
      </c>
      <c r="K74" s="38" t="s">
        <v>999</v>
      </c>
    </row>
    <row r="75" spans="2:14" s="38" customFormat="1" ht="15" x14ac:dyDescent="0.4">
      <c r="B75" s="38">
        <f>VLOOKUP(C75,Companies[],3,FALSE)</f>
        <v>500009242</v>
      </c>
      <c r="C75" s="38" t="s">
        <v>1961</v>
      </c>
      <c r="D75" s="246" t="s">
        <v>1981</v>
      </c>
      <c r="E75" s="246" t="s">
        <v>2099</v>
      </c>
      <c r="F75" s="38" t="s">
        <v>999</v>
      </c>
      <c r="G75" s="38" t="s">
        <v>999</v>
      </c>
      <c r="I75" s="38" t="s">
        <v>1199</v>
      </c>
      <c r="J75" s="176">
        <v>22305.8</v>
      </c>
      <c r="K75" s="38" t="s">
        <v>999</v>
      </c>
    </row>
    <row r="76" spans="2:14" s="38" customFormat="1" ht="15" x14ac:dyDescent="0.4">
      <c r="B76" s="38">
        <f>VLOOKUP(C76,Companies[],3,FALSE)</f>
        <v>500009242</v>
      </c>
      <c r="C76" s="38" t="s">
        <v>1961</v>
      </c>
      <c r="D76" s="246" t="s">
        <v>1981</v>
      </c>
      <c r="E76" s="246" t="s">
        <v>2129</v>
      </c>
      <c r="F76" s="38" t="s">
        <v>999</v>
      </c>
      <c r="G76" s="38" t="s">
        <v>999</v>
      </c>
      <c r="I76" s="38" t="s">
        <v>1199</v>
      </c>
      <c r="J76" s="176">
        <v>7824.7</v>
      </c>
      <c r="K76" s="38" t="s">
        <v>999</v>
      </c>
    </row>
    <row r="77" spans="2:14" s="38" customFormat="1" ht="15" x14ac:dyDescent="0.4">
      <c r="B77" s="246">
        <f>VLOOKUP(C77,Companies[],3,FALSE)</f>
        <v>500009992</v>
      </c>
      <c r="C77" s="38" t="s">
        <v>1962</v>
      </c>
      <c r="D77" s="246" t="s">
        <v>1981</v>
      </c>
      <c r="E77" s="246" t="s">
        <v>2051</v>
      </c>
      <c r="F77" s="38" t="s">
        <v>999</v>
      </c>
      <c r="G77" s="38" t="s">
        <v>999</v>
      </c>
      <c r="I77" s="38" t="s">
        <v>1199</v>
      </c>
      <c r="J77" s="248">
        <v>42391.840000000004</v>
      </c>
      <c r="K77" s="38" t="s">
        <v>999</v>
      </c>
      <c r="L77" s="246"/>
      <c r="M77" s="246"/>
      <c r="N77" s="246"/>
    </row>
    <row r="78" spans="2:14" s="38" customFormat="1" ht="15" x14ac:dyDescent="0.4">
      <c r="B78" s="38">
        <f>VLOOKUP(C78,Companies[],3,FALSE)</f>
        <v>500009992</v>
      </c>
      <c r="C78" s="38" t="s">
        <v>1962</v>
      </c>
      <c r="D78" s="246" t="s">
        <v>1981</v>
      </c>
      <c r="E78" s="246" t="s">
        <v>2155</v>
      </c>
      <c r="F78" s="38" t="s">
        <v>999</v>
      </c>
      <c r="G78" s="38" t="s">
        <v>999</v>
      </c>
      <c r="I78" s="38" t="s">
        <v>1199</v>
      </c>
      <c r="J78" s="176">
        <v>6366.03</v>
      </c>
      <c r="K78" s="38" t="s">
        <v>999</v>
      </c>
    </row>
    <row r="79" spans="2:14" s="38" customFormat="1" ht="15" x14ac:dyDescent="0.4">
      <c r="B79" s="38">
        <f>VLOOKUP(C79,Companies[],3,FALSE)</f>
        <v>500009992</v>
      </c>
      <c r="C79" s="38" t="s">
        <v>1962</v>
      </c>
      <c r="D79" s="246" t="s">
        <v>1981</v>
      </c>
      <c r="E79" s="246" t="s">
        <v>2093</v>
      </c>
      <c r="F79" s="38" t="s">
        <v>999</v>
      </c>
      <c r="G79" s="38" t="s">
        <v>999</v>
      </c>
      <c r="I79" s="38" t="s">
        <v>1199</v>
      </c>
      <c r="J79" s="176">
        <v>900</v>
      </c>
      <c r="K79" s="38" t="s">
        <v>999</v>
      </c>
    </row>
    <row r="80" spans="2:14" s="38" customFormat="1" ht="15" x14ac:dyDescent="0.4">
      <c r="B80" s="38">
        <f>VLOOKUP(C80,Companies[],3,FALSE)</f>
        <v>500009992</v>
      </c>
      <c r="C80" s="38" t="s">
        <v>1962</v>
      </c>
      <c r="D80" s="246" t="s">
        <v>1981</v>
      </c>
      <c r="E80" s="246" t="s">
        <v>2154</v>
      </c>
      <c r="F80" s="38" t="s">
        <v>999</v>
      </c>
      <c r="G80" s="38" t="s">
        <v>999</v>
      </c>
      <c r="I80" s="38" t="s">
        <v>1199</v>
      </c>
      <c r="J80" s="176">
        <v>75</v>
      </c>
      <c r="K80" s="38" t="s">
        <v>999</v>
      </c>
    </row>
    <row r="81" spans="2:14" s="38" customFormat="1" ht="15" x14ac:dyDescent="0.4">
      <c r="B81" s="38">
        <f>VLOOKUP(C81,Companies[],3,FALSE)</f>
        <v>500009992</v>
      </c>
      <c r="C81" s="38" t="s">
        <v>1962</v>
      </c>
      <c r="D81" s="246" t="s">
        <v>1981</v>
      </c>
      <c r="E81" s="246" t="s">
        <v>2121</v>
      </c>
      <c r="F81" s="38" t="s">
        <v>999</v>
      </c>
      <c r="G81" s="38" t="s">
        <v>999</v>
      </c>
      <c r="I81" s="38" t="s">
        <v>1199</v>
      </c>
      <c r="J81" s="176">
        <v>1676.3700000000001</v>
      </c>
      <c r="K81" s="38" t="s">
        <v>999</v>
      </c>
    </row>
    <row r="82" spans="2:14" s="38" customFormat="1" ht="15" x14ac:dyDescent="0.4">
      <c r="B82" s="38">
        <f>VLOOKUP(C82,Companies[],3,FALSE)</f>
        <v>500009992</v>
      </c>
      <c r="C82" s="38" t="s">
        <v>1962</v>
      </c>
      <c r="D82" s="246" t="s">
        <v>1981</v>
      </c>
      <c r="E82" s="246" t="s">
        <v>2174</v>
      </c>
      <c r="F82" s="38" t="s">
        <v>999</v>
      </c>
      <c r="G82" s="38" t="s">
        <v>999</v>
      </c>
      <c r="I82" s="38" t="s">
        <v>1199</v>
      </c>
      <c r="J82" s="176">
        <v>1168</v>
      </c>
      <c r="K82" s="38" t="s">
        <v>999</v>
      </c>
    </row>
    <row r="83" spans="2:14" s="38" customFormat="1" ht="15" x14ac:dyDescent="0.4">
      <c r="B83" s="38">
        <f>VLOOKUP(C83,Companies[],3,FALSE)</f>
        <v>500009992</v>
      </c>
      <c r="C83" s="38" t="s">
        <v>1962</v>
      </c>
      <c r="D83" s="246" t="s">
        <v>1981</v>
      </c>
      <c r="E83" s="246" t="s">
        <v>2094</v>
      </c>
      <c r="F83" s="38" t="s">
        <v>999</v>
      </c>
      <c r="G83" s="38" t="s">
        <v>999</v>
      </c>
      <c r="I83" s="38" t="s">
        <v>1199</v>
      </c>
      <c r="J83" s="176">
        <v>58974.23</v>
      </c>
      <c r="K83" s="38" t="s">
        <v>999</v>
      </c>
    </row>
    <row r="84" spans="2:14" s="38" customFormat="1" ht="15" x14ac:dyDescent="0.4">
      <c r="B84" s="246">
        <f>VLOOKUP(C84,Companies[],3,FALSE)</f>
        <v>500009992</v>
      </c>
      <c r="C84" s="246" t="s">
        <v>1962</v>
      </c>
      <c r="D84" s="246" t="s">
        <v>1981</v>
      </c>
      <c r="E84" s="246" t="s">
        <v>2118</v>
      </c>
      <c r="F84" s="38" t="s">
        <v>999</v>
      </c>
      <c r="G84" s="38" t="s">
        <v>999</v>
      </c>
      <c r="I84" s="38" t="s">
        <v>1199</v>
      </c>
      <c r="J84" s="248">
        <v>3886.23</v>
      </c>
      <c r="K84" s="38" t="s">
        <v>999</v>
      </c>
      <c r="L84" s="246"/>
      <c r="M84" s="246"/>
      <c r="N84" s="246"/>
    </row>
    <row r="85" spans="2:14" s="38" customFormat="1" ht="15" x14ac:dyDescent="0.4">
      <c r="B85" s="246">
        <f>VLOOKUP(C85,Companies[],3,FALSE)</f>
        <v>500009992</v>
      </c>
      <c r="C85" s="246" t="s">
        <v>1962</v>
      </c>
      <c r="D85" s="246" t="s">
        <v>1981</v>
      </c>
      <c r="E85" s="246" t="s">
        <v>2171</v>
      </c>
      <c r="F85" s="38" t="s">
        <v>999</v>
      </c>
      <c r="G85" s="38" t="s">
        <v>999</v>
      </c>
      <c r="I85" s="38" t="s">
        <v>1199</v>
      </c>
      <c r="J85" s="248">
        <v>600</v>
      </c>
      <c r="K85" s="38" t="s">
        <v>999</v>
      </c>
      <c r="L85" s="246"/>
      <c r="M85" s="246"/>
      <c r="N85" s="246"/>
    </row>
    <row r="86" spans="2:14" s="38" customFormat="1" ht="15" x14ac:dyDescent="0.4">
      <c r="B86" s="246">
        <f>VLOOKUP(C86,Companies[],3,FALSE)</f>
        <v>500009992</v>
      </c>
      <c r="C86" s="246" t="s">
        <v>1962</v>
      </c>
      <c r="D86" s="246" t="s">
        <v>1981</v>
      </c>
      <c r="E86" s="246" t="s">
        <v>2099</v>
      </c>
      <c r="F86" s="38" t="s">
        <v>999</v>
      </c>
      <c r="G86" s="38" t="s">
        <v>999</v>
      </c>
      <c r="I86" s="38" t="s">
        <v>1199</v>
      </c>
      <c r="J86" s="248">
        <v>840</v>
      </c>
      <c r="K86" s="38" t="s">
        <v>999</v>
      </c>
      <c r="L86" s="246"/>
      <c r="M86" s="246"/>
      <c r="N86" s="246"/>
    </row>
    <row r="87" spans="2:14" s="38" customFormat="1" ht="15" x14ac:dyDescent="0.4">
      <c r="B87" s="246">
        <f>VLOOKUP(C87,Companies[],3,FALSE)</f>
        <v>500009992</v>
      </c>
      <c r="C87" s="246" t="s">
        <v>1962</v>
      </c>
      <c r="D87" s="246" t="s">
        <v>1981</v>
      </c>
      <c r="E87" s="246" t="s">
        <v>2167</v>
      </c>
      <c r="F87" s="38" t="s">
        <v>999</v>
      </c>
      <c r="G87" s="38" t="s">
        <v>999</v>
      </c>
      <c r="I87" s="38" t="s">
        <v>1199</v>
      </c>
      <c r="J87" s="248">
        <v>60257.57</v>
      </c>
      <c r="K87" s="38" t="s">
        <v>999</v>
      </c>
      <c r="L87" s="246"/>
      <c r="M87" s="246"/>
      <c r="N87" s="246"/>
    </row>
    <row r="88" spans="2:14" s="38" customFormat="1" ht="15" x14ac:dyDescent="0.4">
      <c r="B88" s="246">
        <f>VLOOKUP(C88,Companies[],3,FALSE)</f>
        <v>500009992</v>
      </c>
      <c r="C88" s="246" t="s">
        <v>1962</v>
      </c>
      <c r="D88" s="246" t="s">
        <v>1981</v>
      </c>
      <c r="E88" s="246" t="s">
        <v>2134</v>
      </c>
      <c r="F88" s="38" t="s">
        <v>999</v>
      </c>
      <c r="G88" s="38" t="s">
        <v>999</v>
      </c>
      <c r="I88" s="38" t="s">
        <v>1199</v>
      </c>
      <c r="J88" s="248">
        <v>441864.07999999996</v>
      </c>
      <c r="K88" s="38" t="s">
        <v>999</v>
      </c>
      <c r="L88" s="246"/>
      <c r="M88" s="246"/>
      <c r="N88" s="246"/>
    </row>
    <row r="89" spans="2:14" s="38" customFormat="1" ht="15" x14ac:dyDescent="0.4">
      <c r="B89" s="246">
        <f>VLOOKUP(C89,Companies[],3,FALSE)</f>
        <v>500009992</v>
      </c>
      <c r="C89" s="246" t="s">
        <v>1962</v>
      </c>
      <c r="D89" s="246" t="s">
        <v>1981</v>
      </c>
      <c r="E89" s="246" t="s">
        <v>2100</v>
      </c>
      <c r="F89" s="38" t="s">
        <v>999</v>
      </c>
      <c r="G89" s="38" t="s">
        <v>999</v>
      </c>
      <c r="I89" s="38" t="s">
        <v>1199</v>
      </c>
      <c r="J89" s="248">
        <v>206835</v>
      </c>
      <c r="K89" s="38" t="s">
        <v>999</v>
      </c>
      <c r="L89" s="246"/>
      <c r="M89" s="246"/>
      <c r="N89" s="246"/>
    </row>
    <row r="90" spans="2:14" s="38" customFormat="1" ht="15" x14ac:dyDescent="0.4">
      <c r="B90" s="246">
        <f>VLOOKUP(C90,Companies[],3,FALSE)</f>
        <v>500009992</v>
      </c>
      <c r="C90" s="246" t="s">
        <v>1962</v>
      </c>
      <c r="D90" s="246" t="s">
        <v>1981</v>
      </c>
      <c r="E90" s="246" t="s">
        <v>2193</v>
      </c>
      <c r="F90" s="38" t="s">
        <v>999</v>
      </c>
      <c r="G90" s="38" t="s">
        <v>999</v>
      </c>
      <c r="I90" s="38" t="s">
        <v>1199</v>
      </c>
      <c r="J90" s="248">
        <v>22700</v>
      </c>
      <c r="K90" s="38" t="s">
        <v>999</v>
      </c>
      <c r="L90" s="246"/>
      <c r="M90" s="246"/>
      <c r="N90" s="246"/>
    </row>
    <row r="91" spans="2:14" s="38" customFormat="1" ht="15" x14ac:dyDescent="0.4">
      <c r="B91" s="246">
        <f>VLOOKUP(C91,Companies[],3,FALSE)</f>
        <v>500009992</v>
      </c>
      <c r="C91" s="246" t="s">
        <v>1962</v>
      </c>
      <c r="D91" s="246" t="s">
        <v>1981</v>
      </c>
      <c r="E91" s="246" t="s">
        <v>2129</v>
      </c>
      <c r="F91" s="38" t="s">
        <v>999</v>
      </c>
      <c r="G91" s="38" t="s">
        <v>999</v>
      </c>
      <c r="I91" s="38" t="s">
        <v>1199</v>
      </c>
      <c r="J91" s="248">
        <v>3641.23</v>
      </c>
      <c r="K91" s="38" t="s">
        <v>999</v>
      </c>
      <c r="L91" s="246"/>
      <c r="M91" s="246"/>
      <c r="N91" s="246"/>
    </row>
    <row r="92" spans="2:14" s="38" customFormat="1" ht="15" x14ac:dyDescent="0.4">
      <c r="B92" s="246">
        <f>VLOOKUP(C92,Companies[],3,FALSE)</f>
        <v>500172868</v>
      </c>
      <c r="C92" s="246" t="s">
        <v>1963</v>
      </c>
      <c r="D92" s="246" t="s">
        <v>1981</v>
      </c>
      <c r="E92" s="246" t="s">
        <v>2051</v>
      </c>
      <c r="F92" s="38" t="s">
        <v>999</v>
      </c>
      <c r="G92" s="38" t="s">
        <v>999</v>
      </c>
      <c r="I92" s="38" t="s">
        <v>1199</v>
      </c>
      <c r="J92" s="248">
        <v>2163.8799999999997</v>
      </c>
      <c r="K92" s="38" t="s">
        <v>999</v>
      </c>
      <c r="L92" s="246"/>
      <c r="M92" s="246"/>
      <c r="N92" s="246"/>
    </row>
    <row r="93" spans="2:14" s="38" customFormat="1" ht="15" x14ac:dyDescent="0.4">
      <c r="B93" s="246">
        <f>VLOOKUP(C93,Companies[],3,FALSE)</f>
        <v>500172868</v>
      </c>
      <c r="C93" s="246" t="s">
        <v>1963</v>
      </c>
      <c r="D93" s="246" t="s">
        <v>1981</v>
      </c>
      <c r="E93" s="246" t="s">
        <v>2174</v>
      </c>
      <c r="F93" s="38" t="s">
        <v>999</v>
      </c>
      <c r="G93" s="38" t="s">
        <v>999</v>
      </c>
      <c r="I93" s="38" t="s">
        <v>1199</v>
      </c>
      <c r="J93" s="248">
        <v>4698.6099999999997</v>
      </c>
      <c r="K93" s="38" t="s">
        <v>999</v>
      </c>
      <c r="L93" s="246"/>
      <c r="M93" s="246"/>
      <c r="N93" s="246"/>
    </row>
    <row r="94" spans="2:14" s="38" customFormat="1" ht="15" x14ac:dyDescent="0.4">
      <c r="B94" s="246">
        <f>VLOOKUP(C94,Companies[],3,FALSE)</f>
        <v>500172868</v>
      </c>
      <c r="C94" s="246" t="s">
        <v>1963</v>
      </c>
      <c r="D94" s="246" t="s">
        <v>1981</v>
      </c>
      <c r="E94" s="246" t="s">
        <v>2094</v>
      </c>
      <c r="F94" s="38" t="s">
        <v>999</v>
      </c>
      <c r="G94" s="38" t="s">
        <v>999</v>
      </c>
      <c r="I94" s="38" t="s">
        <v>1199</v>
      </c>
      <c r="J94" s="248">
        <v>140111.51999999999</v>
      </c>
      <c r="K94" s="38" t="s">
        <v>999</v>
      </c>
      <c r="L94" s="246"/>
      <c r="M94" s="246"/>
      <c r="N94" s="246"/>
    </row>
    <row r="95" spans="2:14" s="38" customFormat="1" ht="15" x14ac:dyDescent="0.4">
      <c r="B95" s="246">
        <f>VLOOKUP(C95,Companies[],3,FALSE)</f>
        <v>500172868</v>
      </c>
      <c r="C95" s="246" t="s">
        <v>1963</v>
      </c>
      <c r="D95" s="246" t="s">
        <v>1981</v>
      </c>
      <c r="E95" s="246" t="s">
        <v>2126</v>
      </c>
      <c r="F95" s="38" t="s">
        <v>999</v>
      </c>
      <c r="G95" s="38" t="s">
        <v>999</v>
      </c>
      <c r="I95" s="38" t="s">
        <v>1199</v>
      </c>
      <c r="J95" s="248">
        <v>100</v>
      </c>
      <c r="K95" s="38" t="s">
        <v>999</v>
      </c>
      <c r="L95" s="246"/>
      <c r="M95" s="246"/>
      <c r="N95" s="246"/>
    </row>
    <row r="96" spans="2:14" s="38" customFormat="1" ht="15" x14ac:dyDescent="0.4">
      <c r="B96" s="246">
        <f>VLOOKUP(C96,Companies[],3,FALSE)</f>
        <v>500172868</v>
      </c>
      <c r="C96" s="246" t="s">
        <v>1963</v>
      </c>
      <c r="D96" s="246" t="s">
        <v>1981</v>
      </c>
      <c r="E96" s="246" t="s">
        <v>2167</v>
      </c>
      <c r="F96" s="38" t="s">
        <v>999</v>
      </c>
      <c r="G96" s="38" t="s">
        <v>999</v>
      </c>
      <c r="I96" s="38" t="s">
        <v>1199</v>
      </c>
      <c r="J96" s="248">
        <v>159101.16</v>
      </c>
      <c r="K96" s="38" t="s">
        <v>999</v>
      </c>
      <c r="L96" s="246"/>
      <c r="M96" s="246"/>
      <c r="N96" s="246"/>
    </row>
    <row r="97" spans="2:14" s="38" customFormat="1" ht="15" x14ac:dyDescent="0.4">
      <c r="B97" s="246">
        <f>VLOOKUP(C97,Companies[],3,FALSE)</f>
        <v>500172868</v>
      </c>
      <c r="C97" s="246" t="s">
        <v>1963</v>
      </c>
      <c r="D97" s="246" t="s">
        <v>1981</v>
      </c>
      <c r="E97" s="246" t="s">
        <v>2134</v>
      </c>
      <c r="F97" s="38" t="s">
        <v>999</v>
      </c>
      <c r="G97" s="38" t="s">
        <v>999</v>
      </c>
      <c r="I97" s="38" t="s">
        <v>1199</v>
      </c>
      <c r="J97" s="248">
        <v>26409.63</v>
      </c>
      <c r="K97" s="38" t="s">
        <v>999</v>
      </c>
      <c r="L97" s="246"/>
      <c r="M97" s="246"/>
      <c r="N97" s="246"/>
    </row>
    <row r="98" spans="2:14" s="38" customFormat="1" ht="15" x14ac:dyDescent="0.4">
      <c r="B98" s="246">
        <f>VLOOKUP(C98,Companies[],3,FALSE)</f>
        <v>500172868</v>
      </c>
      <c r="C98" s="246" t="s">
        <v>1963</v>
      </c>
      <c r="D98" s="246" t="s">
        <v>1981</v>
      </c>
      <c r="E98" s="246" t="s">
        <v>2100</v>
      </c>
      <c r="F98" s="38" t="s">
        <v>999</v>
      </c>
      <c r="G98" s="38" t="s">
        <v>999</v>
      </c>
      <c r="I98" s="38" t="s">
        <v>1199</v>
      </c>
      <c r="J98" s="248">
        <v>50000</v>
      </c>
      <c r="K98" s="38" t="s">
        <v>999</v>
      </c>
      <c r="L98" s="246"/>
      <c r="M98" s="246"/>
      <c r="N98" s="246"/>
    </row>
    <row r="99" spans="2:14" s="38" customFormat="1" ht="15" x14ac:dyDescent="0.4">
      <c r="B99" s="246">
        <f>VLOOKUP(C99,Companies[],3,FALSE)</f>
        <v>501158267</v>
      </c>
      <c r="C99" s="246" t="s">
        <v>1964</v>
      </c>
      <c r="D99" s="246" t="s">
        <v>1981</v>
      </c>
      <c r="E99" s="246" t="s">
        <v>2051</v>
      </c>
      <c r="F99" s="38" t="s">
        <v>999</v>
      </c>
      <c r="G99" s="38" t="s">
        <v>999</v>
      </c>
      <c r="I99" s="38" t="s">
        <v>1199</v>
      </c>
      <c r="J99" s="248">
        <v>68885.930000000008</v>
      </c>
      <c r="K99" s="38" t="s">
        <v>999</v>
      </c>
      <c r="L99" s="246"/>
      <c r="M99" s="246"/>
      <c r="N99" s="246"/>
    </row>
    <row r="100" spans="2:14" s="38" customFormat="1" ht="15" x14ac:dyDescent="0.4">
      <c r="B100" s="246">
        <f>VLOOKUP(C100,Companies[],3,FALSE)</f>
        <v>501158267</v>
      </c>
      <c r="C100" s="246" t="s">
        <v>1964</v>
      </c>
      <c r="D100" s="246" t="s">
        <v>1981</v>
      </c>
      <c r="E100" s="246" t="s">
        <v>2093</v>
      </c>
      <c r="F100" s="38" t="s">
        <v>999</v>
      </c>
      <c r="G100" s="38" t="s">
        <v>999</v>
      </c>
      <c r="I100" s="38" t="s">
        <v>1199</v>
      </c>
      <c r="J100" s="248">
        <v>900</v>
      </c>
      <c r="K100" s="38" t="s">
        <v>999</v>
      </c>
      <c r="L100" s="246"/>
      <c r="M100" s="246"/>
      <c r="N100" s="246"/>
    </row>
    <row r="101" spans="2:14" s="38" customFormat="1" ht="15" x14ac:dyDescent="0.4">
      <c r="B101" s="246">
        <f>VLOOKUP(C101,Companies[],3,FALSE)</f>
        <v>501158267</v>
      </c>
      <c r="C101" s="246" t="s">
        <v>1964</v>
      </c>
      <c r="D101" s="246" t="s">
        <v>1981</v>
      </c>
      <c r="E101" s="246" t="s">
        <v>2174</v>
      </c>
      <c r="F101" s="38" t="s">
        <v>999</v>
      </c>
      <c r="G101" s="38" t="s">
        <v>999</v>
      </c>
      <c r="I101" s="38" t="s">
        <v>1199</v>
      </c>
      <c r="J101" s="248">
        <v>43181.3</v>
      </c>
      <c r="K101" s="38" t="s">
        <v>999</v>
      </c>
      <c r="L101" s="246"/>
      <c r="M101" s="246"/>
      <c r="N101" s="246"/>
    </row>
    <row r="102" spans="2:14" s="38" customFormat="1" ht="15" x14ac:dyDescent="0.4">
      <c r="B102" s="246">
        <f>VLOOKUP(C102,Companies[],3,FALSE)</f>
        <v>501158267</v>
      </c>
      <c r="C102" s="246" t="s">
        <v>1964</v>
      </c>
      <c r="D102" s="246" t="s">
        <v>1981</v>
      </c>
      <c r="E102" s="246" t="s">
        <v>2164</v>
      </c>
      <c r="F102" s="38" t="s">
        <v>999</v>
      </c>
      <c r="G102" s="38" t="s">
        <v>999</v>
      </c>
      <c r="I102" s="38" t="s">
        <v>1199</v>
      </c>
      <c r="J102" s="248">
        <v>200</v>
      </c>
      <c r="K102" s="38" t="s">
        <v>999</v>
      </c>
      <c r="L102" s="246"/>
      <c r="M102" s="246"/>
      <c r="N102" s="246"/>
    </row>
    <row r="103" spans="2:14" s="38" customFormat="1" ht="15" x14ac:dyDescent="0.4">
      <c r="B103" s="246">
        <f>VLOOKUP(C103,Companies[],3,FALSE)</f>
        <v>501158267</v>
      </c>
      <c r="C103" s="246" t="s">
        <v>1964</v>
      </c>
      <c r="D103" s="246" t="s">
        <v>1981</v>
      </c>
      <c r="E103" s="246" t="s">
        <v>2094</v>
      </c>
      <c r="F103" s="38" t="s">
        <v>999</v>
      </c>
      <c r="G103" s="38" t="s">
        <v>999</v>
      </c>
      <c r="I103" s="38" t="s">
        <v>1199</v>
      </c>
      <c r="J103" s="248">
        <v>46239.22</v>
      </c>
      <c r="K103" s="38" t="s">
        <v>999</v>
      </c>
      <c r="L103" s="246"/>
      <c r="M103" s="246"/>
      <c r="N103" s="246"/>
    </row>
    <row r="104" spans="2:14" s="38" customFormat="1" ht="15" x14ac:dyDescent="0.4">
      <c r="B104" s="246">
        <f>VLOOKUP(C104,Companies[],3,FALSE)</f>
        <v>501158267</v>
      </c>
      <c r="C104" s="246" t="s">
        <v>1964</v>
      </c>
      <c r="D104" s="246" t="s">
        <v>1981</v>
      </c>
      <c r="E104" s="246" t="s">
        <v>2171</v>
      </c>
      <c r="F104" s="38" t="s">
        <v>999</v>
      </c>
      <c r="G104" s="38" t="s">
        <v>999</v>
      </c>
      <c r="I104" s="38" t="s">
        <v>1199</v>
      </c>
      <c r="J104" s="248">
        <v>3050</v>
      </c>
      <c r="K104" s="38" t="s">
        <v>999</v>
      </c>
      <c r="L104" s="246"/>
      <c r="M104" s="246"/>
      <c r="N104" s="246"/>
    </row>
    <row r="105" spans="2:14" s="38" customFormat="1" ht="15" x14ac:dyDescent="0.4">
      <c r="B105" s="246">
        <f>VLOOKUP(C105,Companies[],3,FALSE)</f>
        <v>501158267</v>
      </c>
      <c r="C105" s="246" t="s">
        <v>1964</v>
      </c>
      <c r="D105" s="246" t="s">
        <v>1981</v>
      </c>
      <c r="E105" s="246" t="s">
        <v>2126</v>
      </c>
      <c r="F105" s="38" t="s">
        <v>999</v>
      </c>
      <c r="G105" s="38" t="s">
        <v>999</v>
      </c>
      <c r="I105" s="38" t="s">
        <v>1199</v>
      </c>
      <c r="J105" s="248">
        <v>2400</v>
      </c>
      <c r="K105" s="38" t="s">
        <v>999</v>
      </c>
      <c r="L105" s="246"/>
      <c r="M105" s="246"/>
      <c r="N105" s="246"/>
    </row>
    <row r="106" spans="2:14" s="38" customFormat="1" ht="15" x14ac:dyDescent="0.4">
      <c r="B106" s="246">
        <f>VLOOKUP(C106,Companies[],3,FALSE)</f>
        <v>501158267</v>
      </c>
      <c r="C106" s="246" t="s">
        <v>1964</v>
      </c>
      <c r="D106" s="246" t="s">
        <v>1981</v>
      </c>
      <c r="E106" s="246" t="s">
        <v>2099</v>
      </c>
      <c r="F106" s="38" t="s">
        <v>999</v>
      </c>
      <c r="G106" s="38" t="s">
        <v>999</v>
      </c>
      <c r="I106" s="38" t="s">
        <v>1199</v>
      </c>
      <c r="J106" s="248">
        <v>150</v>
      </c>
      <c r="K106" s="38" t="s">
        <v>999</v>
      </c>
      <c r="L106" s="246"/>
      <c r="M106" s="246"/>
      <c r="N106" s="246"/>
    </row>
    <row r="107" spans="2:14" s="38" customFormat="1" ht="15" x14ac:dyDescent="0.4">
      <c r="B107" s="246">
        <f>VLOOKUP(C107,Companies[],3,FALSE)</f>
        <v>501158267</v>
      </c>
      <c r="C107" s="246" t="s">
        <v>1964</v>
      </c>
      <c r="D107" s="246" t="s">
        <v>1981</v>
      </c>
      <c r="E107" s="246" t="s">
        <v>2134</v>
      </c>
      <c r="F107" s="38" t="s">
        <v>999</v>
      </c>
      <c r="G107" s="38" t="s">
        <v>999</v>
      </c>
      <c r="I107" s="38" t="s">
        <v>1199</v>
      </c>
      <c r="J107" s="248">
        <v>19267.34</v>
      </c>
      <c r="K107" s="38" t="s">
        <v>999</v>
      </c>
      <c r="L107" s="246"/>
      <c r="M107" s="246"/>
      <c r="N107" s="246"/>
    </row>
    <row r="108" spans="2:14" s="38" customFormat="1" ht="15" x14ac:dyDescent="0.4">
      <c r="B108" s="246">
        <f>VLOOKUP(C108,Companies[],3,FALSE)</f>
        <v>501158267</v>
      </c>
      <c r="C108" s="246" t="s">
        <v>1964</v>
      </c>
      <c r="D108" s="246" t="s">
        <v>1981</v>
      </c>
      <c r="E108" s="246" t="s">
        <v>2193</v>
      </c>
      <c r="F108" s="38" t="s">
        <v>999</v>
      </c>
      <c r="G108" s="38" t="s">
        <v>999</v>
      </c>
      <c r="I108" s="38" t="s">
        <v>1199</v>
      </c>
      <c r="J108" s="248">
        <v>400</v>
      </c>
      <c r="K108" s="38" t="s">
        <v>999</v>
      </c>
      <c r="L108" s="246"/>
      <c r="M108" s="246"/>
      <c r="N108" s="246"/>
    </row>
    <row r="109" spans="2:14" s="38" customFormat="1" ht="15" x14ac:dyDescent="0.4">
      <c r="B109" s="246">
        <f>VLOOKUP(C109,Companies[],3,FALSE)</f>
        <v>500905997</v>
      </c>
      <c r="C109" s="246" t="s">
        <v>1965</v>
      </c>
      <c r="D109" s="246" t="s">
        <v>1981</v>
      </c>
      <c r="E109" s="246" t="s">
        <v>2051</v>
      </c>
      <c r="F109" s="38" t="s">
        <v>999</v>
      </c>
      <c r="G109" s="38" t="s">
        <v>999</v>
      </c>
      <c r="I109" s="38" t="s">
        <v>1199</v>
      </c>
      <c r="J109" s="248">
        <v>17303.940000000002</v>
      </c>
      <c r="K109" s="38" t="s">
        <v>999</v>
      </c>
      <c r="L109" s="246"/>
      <c r="M109" s="246"/>
      <c r="N109" s="246"/>
    </row>
    <row r="110" spans="2:14" s="38" customFormat="1" ht="15" x14ac:dyDescent="0.4">
      <c r="B110" s="246">
        <f>VLOOKUP(C110,Companies[],3,FALSE)</f>
        <v>500905997</v>
      </c>
      <c r="C110" s="246" t="s">
        <v>1965</v>
      </c>
      <c r="D110" s="246" t="s">
        <v>1981</v>
      </c>
      <c r="E110" s="246" t="s">
        <v>2154</v>
      </c>
      <c r="F110" s="38" t="s">
        <v>999</v>
      </c>
      <c r="G110" s="38" t="s">
        <v>999</v>
      </c>
      <c r="I110" s="38" t="s">
        <v>1199</v>
      </c>
      <c r="J110" s="248">
        <v>93.6</v>
      </c>
      <c r="K110" s="38" t="s">
        <v>999</v>
      </c>
      <c r="L110" s="246"/>
      <c r="M110" s="246"/>
      <c r="N110" s="246"/>
    </row>
    <row r="111" spans="2:14" s="38" customFormat="1" ht="15" x14ac:dyDescent="0.4">
      <c r="B111" s="246">
        <f>VLOOKUP(C111,Companies[],3,FALSE)</f>
        <v>500905997</v>
      </c>
      <c r="C111" s="246" t="s">
        <v>1965</v>
      </c>
      <c r="D111" s="246" t="s">
        <v>1981</v>
      </c>
      <c r="E111" s="246" t="s">
        <v>2174</v>
      </c>
      <c r="F111" s="38" t="s">
        <v>999</v>
      </c>
      <c r="G111" s="38" t="s">
        <v>999</v>
      </c>
      <c r="I111" s="38" t="s">
        <v>1199</v>
      </c>
      <c r="J111" s="248">
        <v>544.00000000000045</v>
      </c>
      <c r="K111" s="38" t="s">
        <v>999</v>
      </c>
      <c r="L111" s="246"/>
      <c r="M111" s="246"/>
      <c r="N111" s="246"/>
    </row>
    <row r="112" spans="2:14" s="38" customFormat="1" ht="15" x14ac:dyDescent="0.4">
      <c r="B112" s="246">
        <f>VLOOKUP(C112,Companies[],3,FALSE)</f>
        <v>500905997</v>
      </c>
      <c r="C112" s="246" t="s">
        <v>1965</v>
      </c>
      <c r="D112" s="246" t="s">
        <v>1981</v>
      </c>
      <c r="E112" s="246" t="s">
        <v>2094</v>
      </c>
      <c r="F112" s="38" t="s">
        <v>999</v>
      </c>
      <c r="G112" s="38" t="s">
        <v>999</v>
      </c>
      <c r="I112" s="38" t="s">
        <v>1199</v>
      </c>
      <c r="J112" s="248">
        <v>14674.57</v>
      </c>
      <c r="K112" s="38" t="s">
        <v>999</v>
      </c>
      <c r="L112" s="246"/>
      <c r="M112" s="246"/>
      <c r="N112" s="246"/>
    </row>
    <row r="113" spans="2:14" s="38" customFormat="1" ht="15" x14ac:dyDescent="0.4">
      <c r="B113" s="246">
        <f>VLOOKUP(C113,Companies[],3,FALSE)</f>
        <v>500905997</v>
      </c>
      <c r="C113" s="246" t="s">
        <v>1965</v>
      </c>
      <c r="D113" s="246" t="s">
        <v>1981</v>
      </c>
      <c r="E113" s="246" t="s">
        <v>2118</v>
      </c>
      <c r="F113" s="38" t="s">
        <v>999</v>
      </c>
      <c r="G113" s="38" t="s">
        <v>999</v>
      </c>
      <c r="I113" s="38" t="s">
        <v>1199</v>
      </c>
      <c r="J113" s="248">
        <v>399.93</v>
      </c>
      <c r="K113" s="38" t="s">
        <v>999</v>
      </c>
      <c r="L113" s="246"/>
      <c r="M113" s="246"/>
      <c r="N113" s="246"/>
    </row>
    <row r="114" spans="2:14" s="38" customFormat="1" ht="15" x14ac:dyDescent="0.4">
      <c r="B114" s="246">
        <f>VLOOKUP(C114,Companies[],3,FALSE)</f>
        <v>500905997</v>
      </c>
      <c r="C114" s="246" t="s">
        <v>1965</v>
      </c>
      <c r="D114" s="246" t="s">
        <v>1981</v>
      </c>
      <c r="E114" s="246" t="s">
        <v>2126</v>
      </c>
      <c r="F114" s="38" t="s">
        <v>999</v>
      </c>
      <c r="G114" s="38" t="s">
        <v>999</v>
      </c>
      <c r="I114" s="38" t="s">
        <v>1199</v>
      </c>
      <c r="J114" s="248">
        <v>1570</v>
      </c>
      <c r="K114" s="38" t="s">
        <v>999</v>
      </c>
      <c r="L114" s="246"/>
      <c r="M114" s="246"/>
      <c r="N114" s="246"/>
    </row>
    <row r="115" spans="2:14" s="38" customFormat="1" ht="15" x14ac:dyDescent="0.4">
      <c r="B115" s="246">
        <f>VLOOKUP(C115,Companies[],3,FALSE)</f>
        <v>500905997</v>
      </c>
      <c r="C115" s="246" t="s">
        <v>1965</v>
      </c>
      <c r="D115" s="246" t="s">
        <v>1981</v>
      </c>
      <c r="E115" s="246" t="s">
        <v>2099</v>
      </c>
      <c r="F115" s="38" t="s">
        <v>999</v>
      </c>
      <c r="G115" s="38" t="s">
        <v>999</v>
      </c>
      <c r="I115" s="38" t="s">
        <v>1199</v>
      </c>
      <c r="J115" s="248">
        <v>2257.6</v>
      </c>
      <c r="K115" s="38" t="s">
        <v>999</v>
      </c>
      <c r="L115" s="246"/>
      <c r="M115" s="246"/>
      <c r="N115" s="246"/>
    </row>
    <row r="116" spans="2:14" s="38" customFormat="1" ht="15" x14ac:dyDescent="0.4">
      <c r="B116" s="246">
        <f>VLOOKUP(C116,Companies[],3,FALSE)</f>
        <v>500905997</v>
      </c>
      <c r="C116" s="246" t="s">
        <v>1965</v>
      </c>
      <c r="D116" s="246" t="s">
        <v>1981</v>
      </c>
      <c r="E116" s="246" t="s">
        <v>2167</v>
      </c>
      <c r="F116" s="38" t="s">
        <v>999</v>
      </c>
      <c r="G116" s="38" t="s">
        <v>999</v>
      </c>
      <c r="I116" s="38" t="s">
        <v>1199</v>
      </c>
      <c r="J116" s="248">
        <v>95112.180000000008</v>
      </c>
      <c r="K116" s="38" t="s">
        <v>999</v>
      </c>
      <c r="L116" s="246"/>
      <c r="M116" s="246"/>
      <c r="N116" s="246"/>
    </row>
    <row r="117" spans="2:14" s="38" customFormat="1" ht="15" x14ac:dyDescent="0.4">
      <c r="B117" s="246">
        <f>VLOOKUP(C117,Companies[],3,FALSE)</f>
        <v>500905997</v>
      </c>
      <c r="C117" s="246" t="s">
        <v>1965</v>
      </c>
      <c r="D117" s="246" t="s">
        <v>1981</v>
      </c>
      <c r="E117" s="246" t="s">
        <v>2134</v>
      </c>
      <c r="F117" s="38" t="s">
        <v>999</v>
      </c>
      <c r="G117" s="38" t="s">
        <v>999</v>
      </c>
      <c r="I117" s="38" t="s">
        <v>1199</v>
      </c>
      <c r="J117" s="248">
        <v>43978.98</v>
      </c>
      <c r="K117" s="38" t="s">
        <v>999</v>
      </c>
      <c r="L117" s="246"/>
      <c r="M117" s="246"/>
      <c r="N117" s="246"/>
    </row>
    <row r="118" spans="2:14" s="38" customFormat="1" ht="15" x14ac:dyDescent="0.4">
      <c r="B118" s="246">
        <f>VLOOKUP(C118,Companies[],3,FALSE)</f>
        <v>500905997</v>
      </c>
      <c r="C118" s="246" t="s">
        <v>1965</v>
      </c>
      <c r="D118" s="246" t="s">
        <v>1981</v>
      </c>
      <c r="E118" s="246" t="s">
        <v>2193</v>
      </c>
      <c r="F118" s="38" t="s">
        <v>999</v>
      </c>
      <c r="G118" s="38" t="s">
        <v>999</v>
      </c>
      <c r="I118" s="38" t="s">
        <v>1199</v>
      </c>
      <c r="J118" s="248">
        <v>4600</v>
      </c>
      <c r="K118" s="38" t="s">
        <v>999</v>
      </c>
      <c r="L118" s="246"/>
      <c r="M118" s="246"/>
      <c r="N118" s="246"/>
    </row>
    <row r="119" spans="2:14" s="38" customFormat="1" ht="15" x14ac:dyDescent="0.4">
      <c r="B119" s="246">
        <f>VLOOKUP(C119,Companies[],3,FALSE)</f>
        <v>500002882</v>
      </c>
      <c r="C119" s="246" t="s">
        <v>1966</v>
      </c>
      <c r="D119" s="246" t="s">
        <v>1981</v>
      </c>
      <c r="E119" s="246" t="s">
        <v>2051</v>
      </c>
      <c r="F119" s="38" t="s">
        <v>999</v>
      </c>
      <c r="G119" s="38" t="s">
        <v>999</v>
      </c>
      <c r="I119" s="38" t="s">
        <v>1199</v>
      </c>
      <c r="J119" s="248">
        <v>5290.520219478738</v>
      </c>
      <c r="K119" s="38" t="s">
        <v>999</v>
      </c>
      <c r="L119" s="246"/>
      <c r="M119" s="246"/>
      <c r="N119" s="246"/>
    </row>
    <row r="120" spans="2:14" s="38" customFormat="1" ht="15" x14ac:dyDescent="0.4">
      <c r="B120" s="246">
        <f>VLOOKUP(C120,Companies[],3,FALSE)</f>
        <v>500002882</v>
      </c>
      <c r="C120" s="246" t="s">
        <v>1966</v>
      </c>
      <c r="D120" s="246" t="s">
        <v>1981</v>
      </c>
      <c r="E120" s="246" t="s">
        <v>2093</v>
      </c>
      <c r="F120" s="38" t="s">
        <v>999</v>
      </c>
      <c r="G120" s="38" t="s">
        <v>999</v>
      </c>
      <c r="I120" s="38" t="s">
        <v>1199</v>
      </c>
      <c r="J120" s="248">
        <v>22.862368541380885</v>
      </c>
      <c r="K120" s="38" t="s">
        <v>999</v>
      </c>
      <c r="L120" s="246"/>
      <c r="M120" s="246"/>
      <c r="N120" s="246"/>
    </row>
    <row r="121" spans="2:14" s="38" customFormat="1" ht="15" x14ac:dyDescent="0.4">
      <c r="B121" s="246">
        <f>VLOOKUP(C121,Companies[],3,FALSE)</f>
        <v>500002882</v>
      </c>
      <c r="C121" s="246" t="s">
        <v>1966</v>
      </c>
      <c r="D121" s="246" t="s">
        <v>1981</v>
      </c>
      <c r="E121" s="246" t="s">
        <v>2174</v>
      </c>
      <c r="F121" s="38" t="s">
        <v>999</v>
      </c>
      <c r="G121" s="38" t="s">
        <v>999</v>
      </c>
      <c r="I121" s="38" t="s">
        <v>1199</v>
      </c>
      <c r="J121" s="248">
        <v>1691.2947599451304</v>
      </c>
      <c r="K121" s="38" t="s">
        <v>999</v>
      </c>
      <c r="L121" s="246"/>
      <c r="M121" s="246"/>
      <c r="N121" s="246"/>
    </row>
    <row r="122" spans="2:14" s="38" customFormat="1" ht="15" x14ac:dyDescent="0.4">
      <c r="B122" s="246">
        <f>VLOOKUP(C122,Companies[],3,FALSE)</f>
        <v>500002882</v>
      </c>
      <c r="C122" s="246" t="s">
        <v>1966</v>
      </c>
      <c r="D122" s="246" t="s">
        <v>1981</v>
      </c>
      <c r="E122" s="246" t="s">
        <v>2094</v>
      </c>
      <c r="F122" s="38" t="s">
        <v>999</v>
      </c>
      <c r="G122" s="38" t="s">
        <v>999</v>
      </c>
      <c r="I122" s="38" t="s">
        <v>1199</v>
      </c>
      <c r="J122" s="248">
        <v>3750</v>
      </c>
      <c r="K122" s="38" t="s">
        <v>999</v>
      </c>
      <c r="L122" s="246"/>
      <c r="M122" s="246"/>
      <c r="N122" s="246"/>
    </row>
    <row r="123" spans="2:14" s="38" customFormat="1" ht="15" x14ac:dyDescent="0.4">
      <c r="B123" s="246">
        <f>VLOOKUP(C123,Companies[],3,FALSE)</f>
        <v>500002882</v>
      </c>
      <c r="C123" s="246" t="s">
        <v>1966</v>
      </c>
      <c r="D123" s="246" t="s">
        <v>1981</v>
      </c>
      <c r="E123" s="246" t="s">
        <v>2171</v>
      </c>
      <c r="F123" s="38" t="s">
        <v>999</v>
      </c>
      <c r="G123" s="38" t="s">
        <v>999</v>
      </c>
      <c r="I123" s="38" t="s">
        <v>1199</v>
      </c>
      <c r="J123" s="248">
        <v>250</v>
      </c>
      <c r="K123" s="38" t="s">
        <v>999</v>
      </c>
      <c r="L123" s="246"/>
      <c r="M123" s="246"/>
      <c r="N123" s="246"/>
    </row>
    <row r="124" spans="2:14" s="38" customFormat="1" ht="15" x14ac:dyDescent="0.4">
      <c r="B124" s="246">
        <f>VLOOKUP(C124,Companies[],3,FALSE)</f>
        <v>500002882</v>
      </c>
      <c r="C124" s="246" t="s">
        <v>1966</v>
      </c>
      <c r="D124" s="246" t="s">
        <v>1981</v>
      </c>
      <c r="E124" s="246" t="s">
        <v>2167</v>
      </c>
      <c r="F124" s="38" t="s">
        <v>999</v>
      </c>
      <c r="G124" s="38" t="s">
        <v>999</v>
      </c>
      <c r="I124" s="38" t="s">
        <v>1199</v>
      </c>
      <c r="J124" s="248">
        <v>168891.12</v>
      </c>
      <c r="K124" s="38" t="s">
        <v>999</v>
      </c>
      <c r="L124" s="246"/>
      <c r="M124" s="246"/>
      <c r="N124" s="246"/>
    </row>
    <row r="125" spans="2:14" s="38" customFormat="1" ht="15" x14ac:dyDescent="0.4">
      <c r="B125" s="246">
        <f>VLOOKUP(C125,Companies[],3,FALSE)</f>
        <v>500002882</v>
      </c>
      <c r="C125" s="246" t="s">
        <v>1966</v>
      </c>
      <c r="D125" s="246" t="s">
        <v>1981</v>
      </c>
      <c r="E125" s="246" t="s">
        <v>2100</v>
      </c>
      <c r="F125" s="38" t="s">
        <v>999</v>
      </c>
      <c r="G125" s="38" t="s">
        <v>999</v>
      </c>
      <c r="I125" s="38" t="s">
        <v>1199</v>
      </c>
      <c r="J125" s="248">
        <v>15000</v>
      </c>
      <c r="K125" s="38" t="s">
        <v>999</v>
      </c>
      <c r="L125" s="246"/>
      <c r="M125" s="246"/>
      <c r="N125" s="246"/>
    </row>
    <row r="126" spans="2:14" s="38" customFormat="1" ht="15" x14ac:dyDescent="0.4">
      <c r="B126" s="246">
        <f>VLOOKUP(C126,Companies[],3,FALSE)</f>
        <v>500002882</v>
      </c>
      <c r="C126" s="246" t="s">
        <v>1966</v>
      </c>
      <c r="D126" s="246" t="s">
        <v>1981</v>
      </c>
      <c r="E126" s="246" t="s">
        <v>2193</v>
      </c>
      <c r="F126" s="38" t="s">
        <v>999</v>
      </c>
      <c r="G126" s="38" t="s">
        <v>999</v>
      </c>
      <c r="I126" s="38" t="s">
        <v>1199</v>
      </c>
      <c r="J126" s="248">
        <v>4250</v>
      </c>
      <c r="K126" s="38" t="s">
        <v>999</v>
      </c>
      <c r="L126" s="246"/>
      <c r="M126" s="246"/>
      <c r="N126" s="246"/>
    </row>
    <row r="127" spans="2:14" s="38" customFormat="1" ht="15" x14ac:dyDescent="0.4">
      <c r="B127" s="246">
        <f>VLOOKUP(C127,Companies[],3,FALSE)</f>
        <v>500078809</v>
      </c>
      <c r="C127" s="246" t="s">
        <v>1967</v>
      </c>
      <c r="D127" s="246" t="s">
        <v>1981</v>
      </c>
      <c r="E127" s="246" t="s">
        <v>2051</v>
      </c>
      <c r="F127" s="38" t="s">
        <v>999</v>
      </c>
      <c r="G127" s="38" t="s">
        <v>999</v>
      </c>
      <c r="I127" s="38" t="s">
        <v>1199</v>
      </c>
      <c r="J127" s="248">
        <v>1441</v>
      </c>
      <c r="K127" s="38" t="s">
        <v>999</v>
      </c>
      <c r="L127" s="246"/>
      <c r="M127" s="246"/>
      <c r="N127" s="246"/>
    </row>
    <row r="128" spans="2:14" s="38" customFormat="1" ht="15" x14ac:dyDescent="0.4">
      <c r="B128" s="246">
        <f>VLOOKUP(C128,Companies[],3,FALSE)</f>
        <v>500078809</v>
      </c>
      <c r="C128" s="246" t="s">
        <v>1967</v>
      </c>
      <c r="D128" s="246" t="s">
        <v>1981</v>
      </c>
      <c r="E128" s="246" t="s">
        <v>2093</v>
      </c>
      <c r="F128" s="38" t="s">
        <v>999</v>
      </c>
      <c r="G128" s="38" t="s">
        <v>999</v>
      </c>
      <c r="I128" s="38" t="s">
        <v>1199</v>
      </c>
      <c r="J128" s="248">
        <v>900</v>
      </c>
      <c r="K128" s="38" t="s">
        <v>999</v>
      </c>
      <c r="L128" s="246"/>
      <c r="M128" s="246"/>
      <c r="N128" s="246"/>
    </row>
    <row r="129" spans="2:14" s="38" customFormat="1" ht="15" x14ac:dyDescent="0.4">
      <c r="B129" s="246">
        <f>VLOOKUP(C129,Companies[],3,FALSE)</f>
        <v>500078809</v>
      </c>
      <c r="C129" s="246" t="s">
        <v>1967</v>
      </c>
      <c r="D129" s="246" t="s">
        <v>1981</v>
      </c>
      <c r="E129" s="246" t="s">
        <v>2164</v>
      </c>
      <c r="F129" s="38" t="s">
        <v>999</v>
      </c>
      <c r="G129" s="38" t="s">
        <v>999</v>
      </c>
      <c r="I129" s="38" t="s">
        <v>1199</v>
      </c>
      <c r="J129" s="248">
        <v>300</v>
      </c>
      <c r="K129" s="38" t="s">
        <v>999</v>
      </c>
      <c r="L129" s="246"/>
      <c r="M129" s="246"/>
      <c r="N129" s="246"/>
    </row>
    <row r="130" spans="2:14" s="38" customFormat="1" ht="15" x14ac:dyDescent="0.4">
      <c r="B130" s="246">
        <f>VLOOKUP(C130,Companies[],3,FALSE)</f>
        <v>500078809</v>
      </c>
      <c r="C130" s="246" t="s">
        <v>1967</v>
      </c>
      <c r="D130" s="246" t="s">
        <v>1981</v>
      </c>
      <c r="E130" s="246" t="s">
        <v>2094</v>
      </c>
      <c r="F130" s="38" t="s">
        <v>999</v>
      </c>
      <c r="G130" s="38" t="s">
        <v>999</v>
      </c>
      <c r="I130" s="38" t="s">
        <v>1199</v>
      </c>
      <c r="J130" s="248">
        <v>1000</v>
      </c>
      <c r="K130" s="38" t="s">
        <v>999</v>
      </c>
      <c r="L130" s="246"/>
      <c r="M130" s="246"/>
      <c r="N130" s="246"/>
    </row>
    <row r="131" spans="2:14" s="38" customFormat="1" ht="15" x14ac:dyDescent="0.4">
      <c r="B131" s="246">
        <f>VLOOKUP(C131,Companies[],3,FALSE)</f>
        <v>500078809</v>
      </c>
      <c r="C131" s="246" t="s">
        <v>1967</v>
      </c>
      <c r="D131" s="246" t="s">
        <v>1981</v>
      </c>
      <c r="E131" s="246" t="s">
        <v>2126</v>
      </c>
      <c r="F131" s="38" t="s">
        <v>999</v>
      </c>
      <c r="G131" s="38" t="s">
        <v>999</v>
      </c>
      <c r="I131" s="38" t="s">
        <v>1199</v>
      </c>
      <c r="J131" s="248">
        <v>2240</v>
      </c>
      <c r="K131" s="38" t="s">
        <v>999</v>
      </c>
      <c r="L131" s="246"/>
      <c r="M131" s="246"/>
      <c r="N131" s="246"/>
    </row>
    <row r="132" spans="2:14" s="38" customFormat="1" ht="15" x14ac:dyDescent="0.4">
      <c r="B132" s="246">
        <f>VLOOKUP(C132,Companies[],3,FALSE)</f>
        <v>500078809</v>
      </c>
      <c r="C132" s="246" t="s">
        <v>1967</v>
      </c>
      <c r="D132" s="246" t="s">
        <v>1981</v>
      </c>
      <c r="E132" s="246" t="s">
        <v>2099</v>
      </c>
      <c r="F132" s="38" t="s">
        <v>999</v>
      </c>
      <c r="G132" s="38" t="s">
        <v>999</v>
      </c>
      <c r="I132" s="38" t="s">
        <v>1199</v>
      </c>
      <c r="J132" s="248">
        <v>513.35733882030172</v>
      </c>
      <c r="K132" s="38" t="s">
        <v>999</v>
      </c>
      <c r="L132" s="246"/>
      <c r="M132" s="246"/>
      <c r="N132" s="246"/>
    </row>
    <row r="133" spans="2:14" s="38" customFormat="1" ht="15" x14ac:dyDescent="0.4">
      <c r="B133" s="246">
        <f>VLOOKUP(C133,Companies[],3,FALSE)</f>
        <v>500078809</v>
      </c>
      <c r="C133" s="246" t="s">
        <v>1967</v>
      </c>
      <c r="D133" s="246" t="s">
        <v>1981</v>
      </c>
      <c r="E133" s="246" t="s">
        <v>2167</v>
      </c>
      <c r="F133" s="38" t="s">
        <v>999</v>
      </c>
      <c r="G133" s="38" t="s">
        <v>999</v>
      </c>
      <c r="I133" s="38" t="s">
        <v>1199</v>
      </c>
      <c r="J133" s="248">
        <v>53747</v>
      </c>
      <c r="K133" s="38" t="s">
        <v>999</v>
      </c>
      <c r="L133" s="246"/>
      <c r="M133" s="246"/>
      <c r="N133" s="246"/>
    </row>
    <row r="134" spans="2:14" s="38" customFormat="1" ht="15" x14ac:dyDescent="0.4">
      <c r="B134" s="246">
        <f>VLOOKUP(C134,Companies[],3,FALSE)</f>
        <v>500078809</v>
      </c>
      <c r="C134" s="246" t="s">
        <v>1967</v>
      </c>
      <c r="D134" s="246" t="s">
        <v>1981</v>
      </c>
      <c r="E134" s="246" t="s">
        <v>2134</v>
      </c>
      <c r="F134" s="38" t="s">
        <v>999</v>
      </c>
      <c r="G134" s="38" t="s">
        <v>999</v>
      </c>
      <c r="I134" s="38" t="s">
        <v>1199</v>
      </c>
      <c r="J134" s="248">
        <v>42232.160000000003</v>
      </c>
      <c r="K134" s="38" t="s">
        <v>999</v>
      </c>
      <c r="L134" s="246"/>
      <c r="M134" s="246"/>
      <c r="N134" s="246"/>
    </row>
    <row r="135" spans="2:14" s="38" customFormat="1" ht="15" x14ac:dyDescent="0.4">
      <c r="B135" s="246">
        <f>VLOOKUP(C135,Companies[],3,FALSE)</f>
        <v>500078809</v>
      </c>
      <c r="C135" s="246" t="s">
        <v>1967</v>
      </c>
      <c r="D135" s="246" t="s">
        <v>1981</v>
      </c>
      <c r="E135" s="246" t="s">
        <v>2193</v>
      </c>
      <c r="F135" s="38" t="s">
        <v>999</v>
      </c>
      <c r="G135" s="38" t="s">
        <v>999</v>
      </c>
      <c r="I135" s="38" t="s">
        <v>1199</v>
      </c>
      <c r="J135" s="248">
        <v>4250</v>
      </c>
      <c r="K135" s="38" t="s">
        <v>999</v>
      </c>
      <c r="L135" s="246"/>
      <c r="M135" s="246"/>
      <c r="N135" s="246"/>
    </row>
    <row r="136" spans="2:14" s="38" customFormat="1" ht="15" x14ac:dyDescent="0.4">
      <c r="B136" s="246">
        <f>VLOOKUP(C136,Companies[],3,FALSE)</f>
        <v>500744117</v>
      </c>
      <c r="C136" s="246" t="s">
        <v>1968</v>
      </c>
      <c r="D136" s="246" t="s">
        <v>1981</v>
      </c>
      <c r="E136" s="246" t="s">
        <v>2051</v>
      </c>
      <c r="F136" s="38" t="s">
        <v>999</v>
      </c>
      <c r="G136" s="38" t="s">
        <v>999</v>
      </c>
      <c r="I136" s="38" t="s">
        <v>1199</v>
      </c>
      <c r="J136" s="248">
        <v>503.18000000000006</v>
      </c>
      <c r="K136" s="38" t="s">
        <v>999</v>
      </c>
      <c r="L136" s="246"/>
      <c r="M136" s="246"/>
      <c r="N136" s="246"/>
    </row>
    <row r="137" spans="2:14" s="38" customFormat="1" ht="15" x14ac:dyDescent="0.4">
      <c r="B137" s="246">
        <f>VLOOKUP(C137,Companies[],3,FALSE)</f>
        <v>500744117</v>
      </c>
      <c r="C137" s="246" t="s">
        <v>1968</v>
      </c>
      <c r="D137" s="246" t="s">
        <v>1981</v>
      </c>
      <c r="E137" s="246" t="s">
        <v>2155</v>
      </c>
      <c r="F137" s="38" t="s">
        <v>999</v>
      </c>
      <c r="G137" s="38" t="s">
        <v>999</v>
      </c>
      <c r="I137" s="38" t="s">
        <v>1199</v>
      </c>
      <c r="J137" s="248">
        <v>4555.76</v>
      </c>
      <c r="K137" s="38" t="s">
        <v>999</v>
      </c>
      <c r="L137" s="246"/>
      <c r="M137" s="246"/>
      <c r="N137" s="246"/>
    </row>
    <row r="138" spans="2:14" s="38" customFormat="1" ht="15" x14ac:dyDescent="0.4">
      <c r="B138" s="246">
        <f>VLOOKUP(C138,Companies[],3,FALSE)</f>
        <v>500744117</v>
      </c>
      <c r="C138" s="246" t="s">
        <v>1968</v>
      </c>
      <c r="D138" s="246" t="s">
        <v>1981</v>
      </c>
      <c r="E138" s="246" t="s">
        <v>2093</v>
      </c>
      <c r="F138" s="38" t="s">
        <v>999</v>
      </c>
      <c r="G138" s="38" t="s">
        <v>999</v>
      </c>
      <c r="I138" s="38" t="s">
        <v>1199</v>
      </c>
      <c r="J138" s="248">
        <v>900</v>
      </c>
      <c r="K138" s="38" t="s">
        <v>999</v>
      </c>
      <c r="L138" s="246"/>
      <c r="M138" s="246"/>
      <c r="N138" s="246"/>
    </row>
    <row r="139" spans="2:14" s="38" customFormat="1" ht="15" x14ac:dyDescent="0.4">
      <c r="B139" s="246">
        <f>VLOOKUP(C139,Companies[],3,FALSE)</f>
        <v>500744117</v>
      </c>
      <c r="C139" s="246" t="s">
        <v>1968</v>
      </c>
      <c r="D139" s="246" t="s">
        <v>1981</v>
      </c>
      <c r="E139" s="246" t="s">
        <v>2121</v>
      </c>
      <c r="F139" s="38" t="s">
        <v>999</v>
      </c>
      <c r="G139" s="38" t="s">
        <v>999</v>
      </c>
      <c r="I139" s="38" t="s">
        <v>1199</v>
      </c>
      <c r="J139" s="248">
        <v>136.66</v>
      </c>
      <c r="K139" s="38" t="s">
        <v>999</v>
      </c>
      <c r="L139" s="246"/>
      <c r="M139" s="246"/>
      <c r="N139" s="246"/>
    </row>
    <row r="140" spans="2:14" s="38" customFormat="1" ht="15" x14ac:dyDescent="0.4">
      <c r="B140" s="246">
        <f>VLOOKUP(C140,Companies[],3,FALSE)</f>
        <v>500744117</v>
      </c>
      <c r="C140" s="246" t="s">
        <v>1968</v>
      </c>
      <c r="D140" s="246" t="s">
        <v>1981</v>
      </c>
      <c r="E140" s="246" t="s">
        <v>2174</v>
      </c>
      <c r="F140" s="38" t="s">
        <v>999</v>
      </c>
      <c r="G140" s="38" t="s">
        <v>999</v>
      </c>
      <c r="I140" s="38" t="s">
        <v>1199</v>
      </c>
      <c r="J140" s="248">
        <v>16.86</v>
      </c>
      <c r="K140" s="38" t="s">
        <v>999</v>
      </c>
      <c r="L140" s="246"/>
      <c r="M140" s="246"/>
      <c r="N140" s="246"/>
    </row>
    <row r="141" spans="2:14" s="38" customFormat="1" ht="15" x14ac:dyDescent="0.4">
      <c r="B141" s="246">
        <f>VLOOKUP(C141,Companies[],3,FALSE)</f>
        <v>500744117</v>
      </c>
      <c r="C141" s="246" t="s">
        <v>1968</v>
      </c>
      <c r="D141" s="246" t="s">
        <v>1981</v>
      </c>
      <c r="E141" s="246" t="s">
        <v>2164</v>
      </c>
      <c r="F141" s="38" t="s">
        <v>999</v>
      </c>
      <c r="G141" s="38" t="s">
        <v>999</v>
      </c>
      <c r="I141" s="38" t="s">
        <v>1199</v>
      </c>
      <c r="J141" s="248">
        <v>3000</v>
      </c>
      <c r="K141" s="38" t="s">
        <v>999</v>
      </c>
      <c r="L141" s="246"/>
      <c r="M141" s="246"/>
      <c r="N141" s="246"/>
    </row>
    <row r="142" spans="2:14" s="38" customFormat="1" ht="15" x14ac:dyDescent="0.4">
      <c r="B142" s="246">
        <f>VLOOKUP(C142,Companies[],3,FALSE)</f>
        <v>500744117</v>
      </c>
      <c r="C142" s="246" t="s">
        <v>1968</v>
      </c>
      <c r="D142" s="246" t="s">
        <v>1981</v>
      </c>
      <c r="E142" s="246" t="s">
        <v>2094</v>
      </c>
      <c r="F142" s="38" t="s">
        <v>999</v>
      </c>
      <c r="G142" s="38" t="s">
        <v>999</v>
      </c>
      <c r="I142" s="38" t="s">
        <v>1199</v>
      </c>
      <c r="J142" s="248">
        <v>6500</v>
      </c>
      <c r="K142" s="38" t="s">
        <v>999</v>
      </c>
      <c r="L142" s="246"/>
      <c r="M142" s="246"/>
      <c r="N142" s="246"/>
    </row>
    <row r="143" spans="2:14" s="38" customFormat="1" ht="15" x14ac:dyDescent="0.4">
      <c r="B143" s="246">
        <f>VLOOKUP(C143,Companies[],3,FALSE)</f>
        <v>500744117</v>
      </c>
      <c r="C143" s="246" t="s">
        <v>1968</v>
      </c>
      <c r="D143" s="246" t="s">
        <v>1981</v>
      </c>
      <c r="E143" s="246" t="s">
        <v>2171</v>
      </c>
      <c r="F143" s="38" t="s">
        <v>999</v>
      </c>
      <c r="G143" s="38" t="s">
        <v>999</v>
      </c>
      <c r="I143" s="38" t="s">
        <v>1199</v>
      </c>
      <c r="J143" s="248">
        <v>60</v>
      </c>
      <c r="K143" s="38" t="s">
        <v>999</v>
      </c>
      <c r="L143" s="246"/>
      <c r="M143" s="246"/>
      <c r="N143" s="246"/>
    </row>
    <row r="144" spans="2:14" s="38" customFormat="1" ht="15" x14ac:dyDescent="0.4">
      <c r="B144" s="246">
        <f>VLOOKUP(C144,Companies[],3,FALSE)</f>
        <v>500744117</v>
      </c>
      <c r="C144" s="246" t="s">
        <v>1968</v>
      </c>
      <c r="D144" s="246" t="s">
        <v>1981</v>
      </c>
      <c r="E144" s="246" t="s">
        <v>2126</v>
      </c>
      <c r="F144" s="38" t="s">
        <v>999</v>
      </c>
      <c r="G144" s="38" t="s">
        <v>999</v>
      </c>
      <c r="I144" s="38" t="s">
        <v>1199</v>
      </c>
      <c r="J144" s="248">
        <v>200</v>
      </c>
      <c r="K144" s="38" t="s">
        <v>999</v>
      </c>
      <c r="L144" s="246"/>
      <c r="M144" s="246"/>
      <c r="N144" s="246"/>
    </row>
    <row r="145" spans="2:14" s="38" customFormat="1" ht="15" x14ac:dyDescent="0.4">
      <c r="B145" s="246">
        <f>VLOOKUP(C145,Companies[],3,FALSE)</f>
        <v>500744117</v>
      </c>
      <c r="C145" s="246" t="s">
        <v>1968</v>
      </c>
      <c r="D145" s="246" t="s">
        <v>1981</v>
      </c>
      <c r="E145" s="246" t="s">
        <v>2099</v>
      </c>
      <c r="F145" s="38" t="s">
        <v>999</v>
      </c>
      <c r="G145" s="38" t="s">
        <v>999</v>
      </c>
      <c r="I145" s="38" t="s">
        <v>1199</v>
      </c>
      <c r="J145" s="248">
        <v>140</v>
      </c>
      <c r="K145" s="38" t="s">
        <v>999</v>
      </c>
      <c r="L145" s="246"/>
      <c r="M145" s="246"/>
      <c r="N145" s="246"/>
    </row>
    <row r="146" spans="2:14" s="38" customFormat="1" ht="15" x14ac:dyDescent="0.4">
      <c r="B146" s="246">
        <f>VLOOKUP(C146,Companies[],3,FALSE)</f>
        <v>500744117</v>
      </c>
      <c r="C146" s="246" t="s">
        <v>1968</v>
      </c>
      <c r="D146" s="246" t="s">
        <v>1981</v>
      </c>
      <c r="E146" s="246" t="s">
        <v>2167</v>
      </c>
      <c r="F146" s="38" t="s">
        <v>999</v>
      </c>
      <c r="G146" s="38" t="s">
        <v>999</v>
      </c>
      <c r="I146" s="38" t="s">
        <v>1199</v>
      </c>
      <c r="J146" s="248">
        <v>238304.74</v>
      </c>
      <c r="K146" s="38" t="s">
        <v>999</v>
      </c>
      <c r="L146" s="246"/>
      <c r="M146" s="246"/>
      <c r="N146" s="246"/>
    </row>
    <row r="147" spans="2:14" s="38" customFormat="1" ht="15" x14ac:dyDescent="0.4">
      <c r="B147" s="246">
        <f>VLOOKUP(C147,Companies[],3,FALSE)</f>
        <v>500744117</v>
      </c>
      <c r="C147" s="246" t="s">
        <v>1968</v>
      </c>
      <c r="D147" s="246" t="s">
        <v>1981</v>
      </c>
      <c r="E147" s="246" t="s">
        <v>2134</v>
      </c>
      <c r="F147" s="38" t="s">
        <v>999</v>
      </c>
      <c r="G147" s="38" t="s">
        <v>999</v>
      </c>
      <c r="I147" s="38" t="s">
        <v>1199</v>
      </c>
      <c r="J147" s="248">
        <v>159627.37</v>
      </c>
      <c r="K147" s="38" t="s">
        <v>999</v>
      </c>
      <c r="L147" s="246"/>
      <c r="M147" s="246"/>
      <c r="N147" s="246"/>
    </row>
    <row r="148" spans="2:14" s="38" customFormat="1" ht="15" x14ac:dyDescent="0.4">
      <c r="B148" s="246">
        <f>VLOOKUP(C148,Companies[],3,FALSE)</f>
        <v>500744117</v>
      </c>
      <c r="C148" s="246" t="s">
        <v>1968</v>
      </c>
      <c r="D148" s="246" t="s">
        <v>1981</v>
      </c>
      <c r="E148" s="246" t="s">
        <v>2100</v>
      </c>
      <c r="F148" s="38" t="s">
        <v>999</v>
      </c>
      <c r="G148" s="38" t="s">
        <v>999</v>
      </c>
      <c r="I148" s="38" t="s">
        <v>1199</v>
      </c>
      <c r="J148" s="248">
        <v>22167.56</v>
      </c>
      <c r="K148" s="38" t="s">
        <v>999</v>
      </c>
      <c r="L148" s="246"/>
      <c r="M148" s="246"/>
      <c r="N148" s="246"/>
    </row>
    <row r="149" spans="2:14" s="38" customFormat="1" ht="15" x14ac:dyDescent="0.4">
      <c r="B149" s="246">
        <f>VLOOKUP(C149,Companies[],3,FALSE)</f>
        <v>500744117</v>
      </c>
      <c r="C149" s="246" t="s">
        <v>1968</v>
      </c>
      <c r="D149" s="246" t="s">
        <v>1981</v>
      </c>
      <c r="E149" s="246" t="s">
        <v>2193</v>
      </c>
      <c r="F149" s="38" t="s">
        <v>999</v>
      </c>
      <c r="G149" s="38" t="s">
        <v>999</v>
      </c>
      <c r="I149" s="38" t="s">
        <v>1199</v>
      </c>
      <c r="J149" s="248">
        <v>9450</v>
      </c>
      <c r="K149" s="38" t="s">
        <v>999</v>
      </c>
      <c r="L149" s="246"/>
      <c r="M149" s="246"/>
      <c r="N149" s="246"/>
    </row>
    <row r="150" spans="2:14" s="38" customFormat="1" ht="15" x14ac:dyDescent="0.4">
      <c r="B150" s="177">
        <f>VLOOKUP(C150,Companies[],3,FALSE)</f>
        <v>500744117</v>
      </c>
      <c r="C150" s="246" t="s">
        <v>1968</v>
      </c>
      <c r="D150" s="246" t="s">
        <v>1981</v>
      </c>
      <c r="E150" s="38" t="s">
        <v>2129</v>
      </c>
      <c r="F150" s="38" t="s">
        <v>999</v>
      </c>
      <c r="G150" s="38" t="s">
        <v>999</v>
      </c>
      <c r="I150" s="38" t="s">
        <v>1199</v>
      </c>
      <c r="J150" s="176">
        <v>3202.15</v>
      </c>
      <c r="K150" s="38" t="s">
        <v>999</v>
      </c>
    </row>
    <row r="151" spans="2:14" s="38" customFormat="1" ht="15.5" thickBot="1" x14ac:dyDescent="0.45">
      <c r="G151" s="178"/>
    </row>
    <row r="152" spans="2:14" s="38" customFormat="1" ht="15.5" thickBot="1" x14ac:dyDescent="0.45">
      <c r="G152" s="178"/>
      <c r="H152" s="179" t="s">
        <v>1946</v>
      </c>
      <c r="I152" s="180"/>
      <c r="J152" s="259">
        <f>SUMIF(Table10[Reporting currency],"USD",Table10[Revenue value])+(IFERROR(SUMIF(Table10[Reporting currency],"&lt;&gt;USD",Table10[Revenue value])/'Part 1 - About'!$E$46,0))</f>
        <v>88080420.737055317</v>
      </c>
    </row>
    <row r="153" spans="2:14" s="38" customFormat="1" ht="15.5" thickBot="1" x14ac:dyDescent="0.45">
      <c r="G153" s="178"/>
      <c r="H153" s="225"/>
      <c r="I153" s="225"/>
      <c r="J153" s="226"/>
    </row>
    <row r="154" spans="2:14" s="38" customFormat="1" ht="16.5" thickBot="1" x14ac:dyDescent="0.45">
      <c r="G154" s="178"/>
      <c r="H154" s="223" t="str">
        <f>"Total in "&amp;'Part 1 - About'!$E$45</f>
        <v>Total in LRD</v>
      </c>
      <c r="I154" s="180"/>
      <c r="J154" s="259">
        <f>IF('Part 1 - About'!$E$45="USD",0,SUMIF(Table10[Reporting currency],'Part 1 - About'!$E$45,Table10[Revenue value]))+(IFERROR(SUMIF(Table10[Reporting currency],"USD",Table10[Revenue value])*'Part 1 - About'!$E$46,0))</f>
        <v>15410550412.155199</v>
      </c>
    </row>
    <row r="155" spans="2:14" s="38" customFormat="1" ht="15" x14ac:dyDescent="0.4"/>
    <row r="156" spans="2:14" ht="23.25" customHeight="1" x14ac:dyDescent="0.35">
      <c r="C156" s="334" t="s">
        <v>1557</v>
      </c>
      <c r="D156" s="334"/>
      <c r="E156" s="334"/>
      <c r="F156" s="334"/>
      <c r="G156" s="334"/>
      <c r="H156" s="334"/>
      <c r="I156" s="334"/>
      <c r="J156" s="334"/>
      <c r="K156" s="334"/>
      <c r="L156" s="334"/>
      <c r="M156" s="334"/>
      <c r="N156" s="334"/>
    </row>
    <row r="157" spans="2:14" s="38" customFormat="1" ht="15" x14ac:dyDescent="0.4">
      <c r="C157" s="332" t="s">
        <v>1558</v>
      </c>
      <c r="D157" s="332"/>
      <c r="E157" s="332"/>
      <c r="F157" s="332"/>
      <c r="G157" s="332"/>
      <c r="H157" s="332"/>
      <c r="I157" s="332"/>
      <c r="J157" s="332"/>
      <c r="K157" s="332"/>
      <c r="L157" s="332"/>
      <c r="M157" s="332"/>
      <c r="N157" s="332"/>
    </row>
    <row r="158" spans="2:14" s="38" customFormat="1" ht="15" x14ac:dyDescent="0.4">
      <c r="C158" s="332"/>
      <c r="D158" s="332"/>
      <c r="E158" s="332"/>
      <c r="F158" s="332"/>
      <c r="G158" s="332"/>
      <c r="H158" s="332"/>
      <c r="I158" s="332"/>
      <c r="J158" s="332"/>
      <c r="K158" s="332"/>
      <c r="L158" s="332"/>
      <c r="M158" s="332"/>
      <c r="N158" s="332"/>
    </row>
    <row r="159" spans="2:14" s="246" customFormat="1" ht="15" x14ac:dyDescent="0.4">
      <c r="C159" s="267" t="s">
        <v>1568</v>
      </c>
      <c r="D159" s="267"/>
      <c r="E159" s="267"/>
      <c r="F159" s="267" t="s">
        <v>1434</v>
      </c>
      <c r="G159" s="267"/>
      <c r="H159" s="267"/>
      <c r="I159" s="267"/>
      <c r="J159" s="268" t="s">
        <v>1435</v>
      </c>
      <c r="K159" s="268" t="s">
        <v>1006</v>
      </c>
      <c r="L159" s="260"/>
      <c r="M159" s="260"/>
      <c r="N159" s="260"/>
    </row>
    <row r="160" spans="2:14" s="38" customFormat="1" ht="15" x14ac:dyDescent="0.4">
      <c r="C160" s="260" t="s">
        <v>1953</v>
      </c>
      <c r="D160" s="260"/>
      <c r="E160" s="260"/>
      <c r="F160" s="260" t="s">
        <v>2052</v>
      </c>
      <c r="G160" s="260"/>
      <c r="H160" s="260"/>
      <c r="I160" s="260"/>
      <c r="J160" s="261">
        <v>5856470.7000000002</v>
      </c>
      <c r="K160" s="260" t="s">
        <v>1199</v>
      </c>
      <c r="L160" s="260"/>
      <c r="M160" s="260"/>
      <c r="N160" s="260"/>
    </row>
    <row r="161" spans="3:14" s="38" customFormat="1" ht="15" x14ac:dyDescent="0.4">
      <c r="C161" s="260" t="s">
        <v>1953</v>
      </c>
      <c r="D161" s="260"/>
      <c r="E161" s="260"/>
      <c r="F161" s="260" t="s">
        <v>2056</v>
      </c>
      <c r="G161" s="260"/>
      <c r="H161" s="260"/>
      <c r="I161" s="260"/>
      <c r="J161" s="261">
        <v>17500000</v>
      </c>
      <c r="K161" s="260" t="s">
        <v>1199</v>
      </c>
      <c r="L161" s="260"/>
      <c r="M161" s="260"/>
      <c r="N161" s="260"/>
    </row>
    <row r="162" spans="3:14" s="38" customFormat="1" ht="15" x14ac:dyDescent="0.4">
      <c r="C162" s="260" t="s">
        <v>1953</v>
      </c>
      <c r="D162" s="260"/>
      <c r="E162" s="260"/>
      <c r="F162" s="260" t="s">
        <v>2053</v>
      </c>
      <c r="G162" s="260"/>
      <c r="H162" s="260"/>
      <c r="I162" s="260"/>
      <c r="J162" s="261">
        <v>1474142.8599999999</v>
      </c>
      <c r="K162" s="260" t="s">
        <v>1199</v>
      </c>
      <c r="L162" s="260"/>
      <c r="M162" s="260"/>
      <c r="N162" s="260"/>
    </row>
    <row r="163" spans="3:14" s="38" customFormat="1" ht="15" x14ac:dyDescent="0.4">
      <c r="C163" s="260" t="s">
        <v>1953</v>
      </c>
      <c r="D163" s="260"/>
      <c r="E163" s="260"/>
      <c r="F163" s="260" t="s">
        <v>2054</v>
      </c>
      <c r="G163" s="260"/>
      <c r="H163" s="260"/>
      <c r="I163" s="260"/>
      <c r="J163" s="261">
        <v>207813</v>
      </c>
      <c r="K163" s="260" t="s">
        <v>1199</v>
      </c>
      <c r="L163" s="260"/>
      <c r="M163" s="260"/>
      <c r="N163" s="260"/>
    </row>
    <row r="164" spans="3:14" s="38" customFormat="1" ht="15" x14ac:dyDescent="0.4">
      <c r="C164" s="260" t="s">
        <v>1953</v>
      </c>
      <c r="D164" s="260"/>
      <c r="E164" s="260"/>
      <c r="F164" s="260" t="s">
        <v>2055</v>
      </c>
      <c r="G164" s="260"/>
      <c r="H164" s="260"/>
      <c r="I164" s="260"/>
      <c r="J164" s="261">
        <v>132359.93</v>
      </c>
      <c r="K164" s="260" t="s">
        <v>1199</v>
      </c>
      <c r="L164" s="260"/>
      <c r="M164" s="260"/>
      <c r="N164" s="260"/>
    </row>
    <row r="165" spans="3:14" s="38" customFormat="1" ht="15" x14ac:dyDescent="0.4">
      <c r="C165" s="260" t="s">
        <v>1953</v>
      </c>
      <c r="D165" s="260"/>
      <c r="E165" s="260"/>
      <c r="F165" s="260" t="s">
        <v>2050</v>
      </c>
      <c r="G165" s="260"/>
      <c r="H165" s="260"/>
      <c r="I165" s="260"/>
      <c r="J165" s="261">
        <v>18099375.59</v>
      </c>
      <c r="K165" s="260" t="s">
        <v>1199</v>
      </c>
      <c r="L165" s="260"/>
      <c r="M165" s="260"/>
      <c r="N165" s="260"/>
    </row>
    <row r="166" spans="3:14" s="38" customFormat="1" ht="15" x14ac:dyDescent="0.4">
      <c r="C166" s="260" t="s">
        <v>1954</v>
      </c>
      <c r="D166" s="260"/>
      <c r="E166" s="260"/>
      <c r="F166" s="260" t="s">
        <v>2050</v>
      </c>
      <c r="G166" s="260"/>
      <c r="H166" s="260"/>
      <c r="I166" s="260"/>
      <c r="J166" s="261">
        <v>1835493.1599999997</v>
      </c>
      <c r="K166" s="260" t="s">
        <v>1199</v>
      </c>
      <c r="L166" s="260"/>
      <c r="M166" s="260"/>
      <c r="N166" s="260"/>
    </row>
    <row r="167" spans="3:14" s="38" customFormat="1" ht="15" x14ac:dyDescent="0.4">
      <c r="C167" s="260" t="s">
        <v>1954</v>
      </c>
      <c r="D167" s="260"/>
      <c r="E167" s="260"/>
      <c r="F167" s="260" t="s">
        <v>2052</v>
      </c>
      <c r="G167" s="260"/>
      <c r="H167" s="260"/>
      <c r="I167" s="260"/>
      <c r="J167" s="261">
        <v>1068778.8599999999</v>
      </c>
      <c r="K167" s="260" t="s">
        <v>1199</v>
      </c>
      <c r="L167" s="260"/>
      <c r="M167" s="260"/>
      <c r="N167" s="260"/>
    </row>
    <row r="168" spans="3:14" s="38" customFormat="1" ht="15" x14ac:dyDescent="0.4">
      <c r="C168" s="260" t="s">
        <v>1954</v>
      </c>
      <c r="D168" s="260"/>
      <c r="E168" s="260"/>
      <c r="F168" s="260" t="s">
        <v>2053</v>
      </c>
      <c r="G168" s="260"/>
      <c r="H168" s="260"/>
      <c r="I168" s="260"/>
      <c r="J168" s="261">
        <v>615000</v>
      </c>
      <c r="K168" s="260" t="s">
        <v>1199</v>
      </c>
      <c r="L168" s="260"/>
      <c r="M168" s="260"/>
      <c r="N168" s="260"/>
    </row>
    <row r="169" spans="3:14" s="38" customFormat="1" ht="15" x14ac:dyDescent="0.4">
      <c r="C169" s="260" t="s">
        <v>1954</v>
      </c>
      <c r="D169" s="260"/>
      <c r="E169" s="260"/>
      <c r="F169" s="260" t="s">
        <v>2054</v>
      </c>
      <c r="G169" s="260"/>
      <c r="H169" s="260"/>
      <c r="I169" s="260"/>
      <c r="J169" s="261">
        <v>1266096.5699999998</v>
      </c>
      <c r="K169" s="260" t="s">
        <v>1199</v>
      </c>
      <c r="L169" s="260"/>
      <c r="M169" s="260"/>
      <c r="N169" s="260"/>
    </row>
    <row r="170" spans="3:14" s="38" customFormat="1" ht="15" x14ac:dyDescent="0.4">
      <c r="C170" s="260" t="s">
        <v>1954</v>
      </c>
      <c r="D170" s="260"/>
      <c r="E170" s="260"/>
      <c r="F170" s="260" t="s">
        <v>2055</v>
      </c>
      <c r="G170" s="260"/>
      <c r="H170" s="260"/>
      <c r="I170" s="260"/>
      <c r="J170" s="261">
        <v>691118</v>
      </c>
      <c r="K170" s="260" t="s">
        <v>1199</v>
      </c>
      <c r="L170" s="260"/>
      <c r="M170" s="260"/>
      <c r="N170" s="260"/>
    </row>
    <row r="171" spans="3:14" s="38" customFormat="1" ht="15" x14ac:dyDescent="0.4">
      <c r="C171" s="260" t="s">
        <v>1955</v>
      </c>
      <c r="D171" s="260"/>
      <c r="E171" s="260"/>
      <c r="F171" s="260" t="s">
        <v>2052</v>
      </c>
      <c r="G171" s="260"/>
      <c r="H171" s="260"/>
      <c r="I171" s="260"/>
      <c r="J171" s="261">
        <v>176631.62</v>
      </c>
      <c r="K171" s="260" t="s">
        <v>1199</v>
      </c>
      <c r="L171" s="260"/>
      <c r="M171" s="260"/>
      <c r="N171" s="260"/>
    </row>
    <row r="172" spans="3:14" s="38" customFormat="1" ht="15" x14ac:dyDescent="0.4">
      <c r="C172" s="260" t="s">
        <v>1956</v>
      </c>
      <c r="D172" s="260"/>
      <c r="E172" s="260"/>
      <c r="F172" s="260" t="s">
        <v>2052</v>
      </c>
      <c r="G172" s="260"/>
      <c r="H172" s="260"/>
      <c r="I172" s="260"/>
      <c r="J172" s="261">
        <v>967315.8</v>
      </c>
      <c r="K172" s="260" t="s">
        <v>1199</v>
      </c>
      <c r="L172" s="260"/>
      <c r="M172" s="260"/>
      <c r="N172" s="260"/>
    </row>
    <row r="173" spans="3:14" s="38" customFormat="1" ht="15" x14ac:dyDescent="0.4">
      <c r="C173" s="260" t="s">
        <v>1956</v>
      </c>
      <c r="D173" s="260"/>
      <c r="E173" s="260"/>
      <c r="F173" s="260" t="s">
        <v>2053</v>
      </c>
      <c r="G173" s="260"/>
      <c r="H173" s="260"/>
      <c r="I173" s="260"/>
      <c r="J173" s="261">
        <v>1000000</v>
      </c>
      <c r="K173" s="260" t="s">
        <v>1199</v>
      </c>
      <c r="L173" s="260"/>
      <c r="M173" s="260"/>
      <c r="N173" s="260"/>
    </row>
    <row r="174" spans="3:14" s="38" customFormat="1" ht="15" x14ac:dyDescent="0.4">
      <c r="C174" s="260" t="s">
        <v>1956</v>
      </c>
      <c r="D174" s="260"/>
      <c r="E174" s="260"/>
      <c r="F174" s="260" t="s">
        <v>2054</v>
      </c>
      <c r="G174" s="260"/>
      <c r="H174" s="260"/>
      <c r="I174" s="260"/>
      <c r="J174" s="261">
        <v>3000000</v>
      </c>
      <c r="K174" s="260" t="s">
        <v>1199</v>
      </c>
      <c r="L174" s="260"/>
      <c r="M174" s="260"/>
      <c r="N174" s="260"/>
    </row>
    <row r="175" spans="3:14" s="38" customFormat="1" ht="15" x14ac:dyDescent="0.4">
      <c r="C175" s="260" t="s">
        <v>1956</v>
      </c>
      <c r="D175" s="260"/>
      <c r="E175" s="260"/>
      <c r="F175" s="260" t="s">
        <v>2055</v>
      </c>
      <c r="G175" s="260"/>
      <c r="H175" s="260"/>
      <c r="I175" s="260"/>
      <c r="J175" s="261">
        <v>20650</v>
      </c>
      <c r="K175" s="260" t="s">
        <v>1199</v>
      </c>
      <c r="L175" s="260"/>
      <c r="M175" s="260"/>
      <c r="N175" s="260"/>
    </row>
    <row r="176" spans="3:14" s="38" customFormat="1" ht="15" x14ac:dyDescent="0.4">
      <c r="C176" s="260" t="s">
        <v>1957</v>
      </c>
      <c r="D176" s="260"/>
      <c r="E176" s="260"/>
      <c r="F176" s="260" t="s">
        <v>2052</v>
      </c>
      <c r="G176" s="260"/>
      <c r="H176" s="260"/>
      <c r="I176" s="260"/>
      <c r="J176" s="261">
        <v>107196.24</v>
      </c>
      <c r="K176" s="260" t="s">
        <v>1199</v>
      </c>
      <c r="L176" s="260"/>
      <c r="M176" s="260"/>
      <c r="N176" s="260"/>
    </row>
    <row r="177" spans="3:14" s="38" customFormat="1" ht="15" x14ac:dyDescent="0.4">
      <c r="C177" s="260" t="s">
        <v>1957</v>
      </c>
      <c r="D177" s="260"/>
      <c r="E177" s="260"/>
      <c r="F177" s="260" t="s">
        <v>2053</v>
      </c>
      <c r="G177" s="260"/>
      <c r="H177" s="260"/>
      <c r="I177" s="260"/>
      <c r="J177" s="261">
        <v>992595</v>
      </c>
      <c r="K177" s="260" t="s">
        <v>1199</v>
      </c>
      <c r="L177" s="260"/>
      <c r="M177" s="260"/>
      <c r="N177" s="260"/>
    </row>
    <row r="178" spans="3:14" s="38" customFormat="1" ht="15" x14ac:dyDescent="0.4">
      <c r="C178" s="260" t="s">
        <v>1957</v>
      </c>
      <c r="D178" s="260"/>
      <c r="E178" s="260"/>
      <c r="F178" s="260" t="s">
        <v>2054</v>
      </c>
      <c r="G178" s="260"/>
      <c r="H178" s="260"/>
      <c r="I178" s="260"/>
      <c r="J178" s="261">
        <v>41650</v>
      </c>
      <c r="K178" s="260" t="s">
        <v>1199</v>
      </c>
      <c r="L178" s="260"/>
      <c r="M178" s="260"/>
      <c r="N178" s="260"/>
    </row>
    <row r="179" spans="3:14" s="38" customFormat="1" ht="15" x14ac:dyDescent="0.4">
      <c r="C179" s="260" t="s">
        <v>1957</v>
      </c>
      <c r="D179" s="260"/>
      <c r="E179" s="260"/>
      <c r="F179" s="260" t="s">
        <v>2055</v>
      </c>
      <c r="G179" s="260"/>
      <c r="H179" s="260"/>
      <c r="I179" s="260"/>
      <c r="J179" s="261">
        <v>8910</v>
      </c>
      <c r="K179" s="260" t="s">
        <v>1199</v>
      </c>
      <c r="L179" s="260"/>
      <c r="M179" s="260"/>
      <c r="N179" s="260"/>
    </row>
    <row r="180" spans="3:14" s="38" customFormat="1" ht="15" x14ac:dyDescent="0.4">
      <c r="C180" s="260" t="s">
        <v>1958</v>
      </c>
      <c r="D180" s="260"/>
      <c r="E180" s="260"/>
      <c r="F180" s="260" t="s">
        <v>2052</v>
      </c>
      <c r="G180" s="260"/>
      <c r="H180" s="260"/>
      <c r="I180" s="260"/>
      <c r="J180" s="261">
        <v>334397.75</v>
      </c>
      <c r="K180" s="260" t="s">
        <v>1199</v>
      </c>
      <c r="L180" s="260"/>
      <c r="M180" s="260"/>
      <c r="N180" s="260"/>
    </row>
    <row r="181" spans="3:14" s="38" customFormat="1" ht="15" x14ac:dyDescent="0.4">
      <c r="C181" s="260" t="s">
        <v>1958</v>
      </c>
      <c r="D181" s="260"/>
      <c r="E181" s="260"/>
      <c r="F181" s="260" t="s">
        <v>2053</v>
      </c>
      <c r="G181" s="260"/>
      <c r="H181" s="260"/>
      <c r="I181" s="260"/>
      <c r="J181" s="261">
        <v>4379895.71</v>
      </c>
      <c r="K181" s="260" t="s">
        <v>1199</v>
      </c>
      <c r="L181" s="260"/>
      <c r="M181" s="260"/>
      <c r="N181" s="260"/>
    </row>
    <row r="182" spans="3:14" s="38" customFormat="1" ht="15" x14ac:dyDescent="0.4">
      <c r="C182" s="260" t="s">
        <v>1958</v>
      </c>
      <c r="D182" s="260"/>
      <c r="E182" s="260"/>
      <c r="F182" s="260" t="s">
        <v>2054</v>
      </c>
      <c r="G182" s="260"/>
      <c r="H182" s="260"/>
      <c r="I182" s="260"/>
      <c r="J182" s="261">
        <v>1380556.03</v>
      </c>
      <c r="K182" s="260" t="s">
        <v>1199</v>
      </c>
      <c r="L182" s="260"/>
      <c r="M182" s="260"/>
      <c r="N182" s="260"/>
    </row>
    <row r="183" spans="3:14" s="38" customFormat="1" ht="15" x14ac:dyDescent="0.4">
      <c r="C183" s="260" t="s">
        <v>1958</v>
      </c>
      <c r="D183" s="260"/>
      <c r="E183" s="260"/>
      <c r="F183" s="260" t="s">
        <v>2055</v>
      </c>
      <c r="G183" s="260"/>
      <c r="H183" s="260"/>
      <c r="I183" s="260"/>
      <c r="J183" s="261">
        <v>101765.24</v>
      </c>
      <c r="K183" s="260" t="s">
        <v>1199</v>
      </c>
      <c r="L183" s="260"/>
      <c r="M183" s="260"/>
      <c r="N183" s="260"/>
    </row>
    <row r="184" spans="3:14" s="38" customFormat="1" ht="15" x14ac:dyDescent="0.4">
      <c r="C184" s="260" t="s">
        <v>1959</v>
      </c>
      <c r="D184" s="260"/>
      <c r="E184" s="260"/>
      <c r="F184" s="260" t="s">
        <v>2052</v>
      </c>
      <c r="G184" s="260"/>
      <c r="H184" s="260"/>
      <c r="I184" s="260"/>
      <c r="J184" s="261">
        <v>749665.39</v>
      </c>
      <c r="K184" s="260" t="s">
        <v>1199</v>
      </c>
      <c r="L184" s="260"/>
      <c r="M184" s="260"/>
      <c r="N184" s="260"/>
    </row>
    <row r="185" spans="3:14" s="38" customFormat="1" ht="15" x14ac:dyDescent="0.4">
      <c r="C185" s="260" t="s">
        <v>1959</v>
      </c>
      <c r="D185" s="260"/>
      <c r="E185" s="260"/>
      <c r="F185" s="260" t="s">
        <v>2053</v>
      </c>
      <c r="G185" s="260"/>
      <c r="H185" s="260"/>
      <c r="I185" s="260"/>
      <c r="J185" s="261">
        <v>241554.16000000003</v>
      </c>
      <c r="K185" s="260" t="s">
        <v>1199</v>
      </c>
      <c r="L185" s="260"/>
      <c r="M185" s="260"/>
      <c r="N185" s="260"/>
    </row>
    <row r="186" spans="3:14" s="38" customFormat="1" ht="15" x14ac:dyDescent="0.4">
      <c r="C186" s="260" t="s">
        <v>1959</v>
      </c>
      <c r="D186" s="260"/>
      <c r="E186" s="260"/>
      <c r="F186" s="260" t="s">
        <v>2054</v>
      </c>
      <c r="G186" s="260"/>
      <c r="H186" s="260"/>
      <c r="I186" s="260"/>
      <c r="J186" s="261">
        <v>246193.76</v>
      </c>
      <c r="K186" s="260" t="s">
        <v>1199</v>
      </c>
      <c r="L186" s="260"/>
      <c r="M186" s="260"/>
      <c r="N186" s="260"/>
    </row>
    <row r="187" spans="3:14" s="38" customFormat="1" ht="15" x14ac:dyDescent="0.4">
      <c r="C187" s="260" t="s">
        <v>1959</v>
      </c>
      <c r="D187" s="260"/>
      <c r="E187" s="260"/>
      <c r="F187" s="260" t="s">
        <v>2055</v>
      </c>
      <c r="G187" s="260"/>
      <c r="H187" s="260"/>
      <c r="I187" s="260"/>
      <c r="J187" s="261">
        <v>66483.069999999992</v>
      </c>
      <c r="K187" s="260" t="s">
        <v>1199</v>
      </c>
      <c r="L187" s="260"/>
      <c r="M187" s="260"/>
      <c r="N187" s="260"/>
    </row>
    <row r="188" spans="3:14" s="38" customFormat="1" ht="15" x14ac:dyDescent="0.4">
      <c r="C188" s="260" t="s">
        <v>1960</v>
      </c>
      <c r="D188" s="260"/>
      <c r="E188" s="260"/>
      <c r="F188" s="260" t="s">
        <v>2052</v>
      </c>
      <c r="G188" s="260"/>
      <c r="H188" s="260"/>
      <c r="I188" s="260"/>
      <c r="J188" s="261">
        <v>336169.63</v>
      </c>
      <c r="K188" s="260" t="s">
        <v>1199</v>
      </c>
      <c r="L188" s="260"/>
      <c r="M188" s="260"/>
      <c r="N188" s="260"/>
    </row>
    <row r="189" spans="3:14" s="38" customFormat="1" ht="15" x14ac:dyDescent="0.4">
      <c r="C189" s="260" t="s">
        <v>1960</v>
      </c>
      <c r="D189" s="260"/>
      <c r="E189" s="260"/>
      <c r="F189" s="260" t="s">
        <v>2054</v>
      </c>
      <c r="G189" s="260"/>
      <c r="H189" s="260"/>
      <c r="I189" s="260"/>
      <c r="J189" s="261">
        <v>4933749</v>
      </c>
      <c r="K189" s="260" t="s">
        <v>1199</v>
      </c>
      <c r="L189" s="260"/>
      <c r="M189" s="260"/>
      <c r="N189" s="260"/>
    </row>
    <row r="190" spans="3:14" s="38" customFormat="1" ht="15" x14ac:dyDescent="0.4">
      <c r="C190" s="260" t="s">
        <v>1960</v>
      </c>
      <c r="D190" s="260"/>
      <c r="E190" s="260"/>
      <c r="F190" s="260" t="s">
        <v>2055</v>
      </c>
      <c r="G190" s="260"/>
      <c r="H190" s="260"/>
      <c r="I190" s="260"/>
      <c r="J190" s="261">
        <v>33600</v>
      </c>
      <c r="K190" s="260" t="s">
        <v>1199</v>
      </c>
      <c r="L190" s="260"/>
      <c r="M190" s="260"/>
      <c r="N190" s="260"/>
    </row>
    <row r="191" spans="3:14" s="38" customFormat="1" ht="15" x14ac:dyDescent="0.4">
      <c r="C191" s="260" t="s">
        <v>1961</v>
      </c>
      <c r="D191" s="260"/>
      <c r="E191" s="260"/>
      <c r="F191" s="260" t="s">
        <v>2052</v>
      </c>
      <c r="G191" s="260"/>
      <c r="H191" s="260"/>
      <c r="I191" s="260"/>
      <c r="J191" s="261">
        <v>209964.37</v>
      </c>
      <c r="K191" s="260" t="s">
        <v>1199</v>
      </c>
      <c r="L191" s="260"/>
      <c r="M191" s="260"/>
      <c r="N191" s="260"/>
    </row>
    <row r="192" spans="3:14" s="38" customFormat="1" ht="15" x14ac:dyDescent="0.4">
      <c r="C192" s="260" t="s">
        <v>1961</v>
      </c>
      <c r="D192" s="260"/>
      <c r="E192" s="260"/>
      <c r="F192" s="260" t="s">
        <v>2054</v>
      </c>
      <c r="G192" s="260"/>
      <c r="H192" s="260"/>
      <c r="I192" s="260"/>
      <c r="J192" s="261">
        <v>141691</v>
      </c>
      <c r="K192" s="260" t="s">
        <v>1199</v>
      </c>
      <c r="L192" s="260"/>
      <c r="M192" s="260"/>
      <c r="N192" s="260"/>
    </row>
    <row r="193" spans="3:14" s="38" customFormat="1" ht="15" x14ac:dyDescent="0.4">
      <c r="C193" s="260" t="s">
        <v>1962</v>
      </c>
      <c r="D193" s="260"/>
      <c r="E193" s="260"/>
      <c r="F193" s="260" t="s">
        <v>2052</v>
      </c>
      <c r="G193" s="260"/>
      <c r="H193" s="260"/>
      <c r="I193" s="260"/>
      <c r="J193" s="261">
        <v>100</v>
      </c>
      <c r="K193" s="260" t="s">
        <v>1199</v>
      </c>
      <c r="L193" s="260"/>
      <c r="M193" s="260"/>
      <c r="N193" s="260"/>
    </row>
    <row r="194" spans="3:14" s="38" customFormat="1" ht="15" x14ac:dyDescent="0.4">
      <c r="C194" s="260" t="s">
        <v>1963</v>
      </c>
      <c r="D194" s="260"/>
      <c r="E194" s="260"/>
      <c r="F194" s="260" t="s">
        <v>2052</v>
      </c>
      <c r="G194" s="260"/>
      <c r="H194" s="260"/>
      <c r="I194" s="260"/>
      <c r="J194" s="261">
        <v>100</v>
      </c>
      <c r="K194" s="260" t="s">
        <v>1199</v>
      </c>
      <c r="L194" s="260"/>
      <c r="M194" s="260"/>
      <c r="N194" s="260"/>
    </row>
    <row r="195" spans="3:14" s="38" customFormat="1" ht="15" x14ac:dyDescent="0.4">
      <c r="C195" s="260" t="s">
        <v>1964</v>
      </c>
      <c r="D195" s="260"/>
      <c r="E195" s="260"/>
      <c r="F195" s="260" t="s">
        <v>2052</v>
      </c>
      <c r="G195" s="260"/>
      <c r="H195" s="260"/>
      <c r="I195" s="260"/>
      <c r="J195" s="261">
        <v>11679.99</v>
      </c>
      <c r="K195" s="260" t="s">
        <v>1199</v>
      </c>
      <c r="L195" s="260"/>
      <c r="M195" s="260"/>
      <c r="N195" s="260"/>
    </row>
    <row r="196" spans="3:14" s="38" customFormat="1" ht="15" x14ac:dyDescent="0.4">
      <c r="C196" s="260" t="s">
        <v>1965</v>
      </c>
      <c r="D196" s="260"/>
      <c r="E196" s="260"/>
      <c r="F196" s="260" t="s">
        <v>2053</v>
      </c>
      <c r="G196" s="260"/>
      <c r="H196" s="260"/>
      <c r="I196" s="260"/>
      <c r="J196" s="261">
        <v>64000</v>
      </c>
      <c r="K196" s="260" t="s">
        <v>1199</v>
      </c>
      <c r="L196" s="260"/>
      <c r="M196" s="260"/>
      <c r="N196" s="260"/>
    </row>
    <row r="197" spans="3:14" s="38" customFormat="1" ht="15" x14ac:dyDescent="0.4">
      <c r="C197" s="260" t="s">
        <v>1966</v>
      </c>
      <c r="D197" s="260"/>
      <c r="E197" s="260"/>
      <c r="F197" s="260" t="s">
        <v>2053</v>
      </c>
      <c r="G197" s="260"/>
      <c r="H197" s="260"/>
      <c r="I197" s="260"/>
      <c r="J197" s="261">
        <v>126720</v>
      </c>
      <c r="K197" s="260" t="s">
        <v>1199</v>
      </c>
      <c r="L197" s="260"/>
      <c r="M197" s="260"/>
      <c r="N197" s="260"/>
    </row>
    <row r="198" spans="3:14" s="38" customFormat="1" ht="15" x14ac:dyDescent="0.4">
      <c r="C198" s="260" t="s">
        <v>1966</v>
      </c>
      <c r="D198" s="260"/>
      <c r="E198" s="260"/>
      <c r="F198" s="260" t="s">
        <v>2054</v>
      </c>
      <c r="G198" s="260"/>
      <c r="H198" s="260"/>
      <c r="I198" s="260"/>
      <c r="J198" s="261">
        <v>7600</v>
      </c>
      <c r="K198" s="260" t="s">
        <v>1199</v>
      </c>
      <c r="L198" s="260"/>
      <c r="M198" s="260"/>
      <c r="N198" s="260"/>
    </row>
    <row r="199" spans="3:14" s="38" customFormat="1" ht="15" x14ac:dyDescent="0.4">
      <c r="C199" s="260" t="s">
        <v>1966</v>
      </c>
      <c r="D199" s="260"/>
      <c r="E199" s="260"/>
      <c r="F199" s="260" t="s">
        <v>2055</v>
      </c>
      <c r="G199" s="260"/>
      <c r="H199" s="260"/>
      <c r="I199" s="260"/>
      <c r="J199" s="261">
        <v>25130</v>
      </c>
      <c r="K199" s="260" t="s">
        <v>1199</v>
      </c>
      <c r="L199" s="260"/>
      <c r="M199" s="260"/>
      <c r="N199" s="260"/>
    </row>
    <row r="200" spans="3:14" s="38" customFormat="1" ht="15" x14ac:dyDescent="0.4">
      <c r="C200" s="260" t="s">
        <v>1967</v>
      </c>
      <c r="D200" s="260"/>
      <c r="E200" s="260"/>
      <c r="F200" s="260" t="s">
        <v>2052</v>
      </c>
      <c r="G200" s="260"/>
      <c r="H200" s="260"/>
      <c r="I200" s="260"/>
      <c r="J200" s="261">
        <v>409.5</v>
      </c>
      <c r="K200" s="260" t="s">
        <v>1199</v>
      </c>
      <c r="L200" s="260"/>
      <c r="M200" s="260"/>
      <c r="N200" s="260"/>
    </row>
    <row r="201" spans="3:14" s="246" customFormat="1" ht="15" x14ac:dyDescent="0.4">
      <c r="C201" s="260"/>
      <c r="D201" s="260"/>
      <c r="E201" s="260"/>
      <c r="F201" s="260"/>
      <c r="G201" s="262"/>
      <c r="H201" s="263"/>
      <c r="I201" s="260"/>
      <c r="J201" s="264"/>
      <c r="K201" s="265"/>
      <c r="L201" s="260"/>
      <c r="M201" s="260"/>
      <c r="N201" s="260"/>
    </row>
    <row r="202" spans="3:14" s="246" customFormat="1" ht="15" x14ac:dyDescent="0.4">
      <c r="C202" s="328" t="s">
        <v>1556</v>
      </c>
      <c r="D202" s="328"/>
      <c r="E202" s="328"/>
      <c r="F202" s="328"/>
      <c r="G202" s="260"/>
      <c r="H202" s="260"/>
      <c r="I202" s="260"/>
      <c r="J202" s="264">
        <f>SUM(J160:J200)</f>
        <v>68453021.929999992</v>
      </c>
      <c r="K202" s="266" t="s">
        <v>1199</v>
      </c>
      <c r="L202" s="260"/>
      <c r="M202" s="260"/>
      <c r="N202" s="260"/>
    </row>
    <row r="203" spans="3:14" s="38" customFormat="1" ht="15" x14ac:dyDescent="0.4">
      <c r="C203" s="332"/>
      <c r="D203" s="332"/>
      <c r="E203" s="332"/>
      <c r="F203" s="332"/>
      <c r="G203" s="332"/>
      <c r="H203" s="332"/>
      <c r="I203" s="332"/>
      <c r="J203" s="332"/>
      <c r="K203" s="332"/>
      <c r="L203" s="332"/>
      <c r="M203" s="332"/>
      <c r="N203" s="332"/>
    </row>
    <row r="204" spans="3:14" s="38" customFormat="1" ht="16.5" customHeight="1" thickBot="1" x14ac:dyDescent="0.45">
      <c r="C204" s="329"/>
      <c r="D204" s="329"/>
      <c r="E204" s="329"/>
      <c r="F204" s="329"/>
      <c r="G204" s="329"/>
      <c r="H204" s="329"/>
      <c r="I204" s="329"/>
      <c r="J204" s="329"/>
      <c r="K204" s="329"/>
      <c r="L204" s="329"/>
      <c r="M204" s="329"/>
      <c r="N204" s="329"/>
    </row>
    <row r="205" spans="3:14" s="38" customFormat="1" ht="15" x14ac:dyDescent="0.4">
      <c r="C205" s="321"/>
      <c r="D205" s="321"/>
      <c r="E205" s="321"/>
      <c r="F205" s="321"/>
      <c r="G205" s="321"/>
      <c r="H205" s="321"/>
      <c r="I205" s="321"/>
      <c r="J205" s="321"/>
      <c r="K205" s="321"/>
      <c r="L205" s="321"/>
      <c r="M205" s="321"/>
      <c r="N205" s="321"/>
    </row>
    <row r="206" spans="3:14" s="38" customFormat="1" ht="15.5" thickBot="1" x14ac:dyDescent="0.45">
      <c r="C206" s="301" t="s">
        <v>1842</v>
      </c>
      <c r="D206" s="302"/>
      <c r="E206" s="302"/>
      <c r="F206" s="302"/>
      <c r="G206" s="302"/>
      <c r="H206" s="302"/>
      <c r="I206" s="302"/>
      <c r="J206" s="302"/>
      <c r="K206" s="302"/>
      <c r="L206" s="302"/>
      <c r="M206" s="302"/>
      <c r="N206" s="302"/>
    </row>
    <row r="207" spans="3:14" s="38" customFormat="1" ht="15" x14ac:dyDescent="0.4">
      <c r="C207" s="303" t="s">
        <v>1861</v>
      </c>
      <c r="D207" s="304"/>
      <c r="E207" s="304"/>
      <c r="F207" s="304"/>
      <c r="G207" s="304"/>
      <c r="H207" s="304"/>
      <c r="I207" s="304"/>
      <c r="J207" s="304"/>
      <c r="K207" s="304"/>
      <c r="L207" s="304"/>
      <c r="M207" s="304"/>
      <c r="N207" s="304"/>
    </row>
    <row r="208" spans="3:14" s="38" customFormat="1" ht="15.5" thickBot="1" x14ac:dyDescent="0.45">
      <c r="C208" s="322"/>
      <c r="D208" s="322"/>
      <c r="E208" s="322"/>
      <c r="F208" s="322"/>
      <c r="G208" s="322"/>
      <c r="H208" s="322"/>
      <c r="I208" s="322"/>
      <c r="J208" s="322"/>
      <c r="K208" s="322"/>
      <c r="L208" s="322"/>
      <c r="M208" s="322"/>
      <c r="N208" s="322"/>
    </row>
    <row r="209" spans="3:14" s="38" customFormat="1" ht="15" x14ac:dyDescent="0.4">
      <c r="C209" s="291" t="s">
        <v>1841</v>
      </c>
      <c r="D209" s="291"/>
      <c r="E209" s="291"/>
      <c r="F209" s="291"/>
      <c r="G209" s="291"/>
      <c r="H209" s="291"/>
      <c r="I209" s="291"/>
      <c r="J209" s="291"/>
      <c r="K209" s="291"/>
      <c r="L209" s="291"/>
      <c r="M209" s="291"/>
      <c r="N209" s="291"/>
    </row>
    <row r="210" spans="3:14" s="38" customFormat="1" ht="15.75" customHeight="1" x14ac:dyDescent="0.4">
      <c r="C210" s="280" t="s">
        <v>1862</v>
      </c>
      <c r="D210" s="280"/>
      <c r="E210" s="280"/>
      <c r="F210" s="280"/>
      <c r="G210" s="280"/>
      <c r="H210" s="280"/>
      <c r="I210" s="280"/>
      <c r="J210" s="280"/>
      <c r="K210" s="280"/>
      <c r="L210" s="280"/>
      <c r="M210" s="280"/>
      <c r="N210" s="280"/>
    </row>
    <row r="211" spans="3:14" s="38" customFormat="1" ht="15" x14ac:dyDescent="0.4">
      <c r="C211" s="291" t="s">
        <v>1863</v>
      </c>
      <c r="D211" s="291"/>
      <c r="E211" s="291"/>
      <c r="F211" s="291"/>
      <c r="G211" s="291"/>
      <c r="H211" s="291"/>
      <c r="I211" s="291"/>
      <c r="J211" s="291"/>
      <c r="K211" s="291"/>
      <c r="L211" s="291"/>
      <c r="M211" s="291"/>
      <c r="N211" s="291"/>
    </row>
    <row r="214" spans="3:14" x14ac:dyDescent="0.35">
      <c r="J214" s="227"/>
    </row>
    <row r="215" spans="3:14" x14ac:dyDescent="0.35">
      <c r="J215" s="227"/>
      <c r="K215" s="228"/>
    </row>
    <row r="217" spans="3:14" x14ac:dyDescent="0.35">
      <c r="K217" s="228"/>
    </row>
  </sheetData>
  <protectedRanges>
    <protectedRange algorithmName="SHA-512" hashValue="19r0bVvPR7yZA0UiYij7Tv1CBk3noIABvFePbLhCJ4nk3L6A+Fy+RdPPS3STf+a52x4pG2PQK4FAkXK9epnlIA==" saltValue="gQC4yrLvnbJqxYZ0KSEoZA==" spinCount="100000" sqref="C151:D154 F151:H153 F154:G154 H15:H150 B15:D150" name="Government revenues_1"/>
    <protectedRange algorithmName="SHA-512" hashValue="19r0bVvPR7yZA0UiYij7Tv1CBk3noIABvFePbLhCJ4nk3L6A+Fy+RdPPS3STf+a52x4pG2PQK4FAkXK9epnlIA==" saltValue="gQC4yrLvnbJqxYZ0KSEoZA==" spinCount="100000" sqref="I152:I154 I15:I150" name="Government revenues_2"/>
  </protectedRanges>
  <autoFilter ref="C159:K200" xr:uid="{00000000-0001-0000-0400-000000000000}"/>
  <mergeCells count="24">
    <mergeCell ref="C7:N7"/>
    <mergeCell ref="C8:N8"/>
    <mergeCell ref="C9:N9"/>
    <mergeCell ref="C203:N203"/>
    <mergeCell ref="C10:N10"/>
    <mergeCell ref="C11:N11"/>
    <mergeCell ref="C156:N156"/>
    <mergeCell ref="C157:N157"/>
    <mergeCell ref="C158:N158"/>
    <mergeCell ref="C2:N2"/>
    <mergeCell ref="C3:N3"/>
    <mergeCell ref="C4:N4"/>
    <mergeCell ref="C5:N5"/>
    <mergeCell ref="C6:N6"/>
    <mergeCell ref="C211:N211"/>
    <mergeCell ref="B13:N13"/>
    <mergeCell ref="C205:N205"/>
    <mergeCell ref="C206:N206"/>
    <mergeCell ref="C207:N207"/>
    <mergeCell ref="C208:N208"/>
    <mergeCell ref="C209:N209"/>
    <mergeCell ref="C210:N210"/>
    <mergeCell ref="C204:N204"/>
    <mergeCell ref="C202:F202"/>
  </mergeCells>
  <dataValidations xWindow="1133" yWindow="562" count="13">
    <dataValidation type="list" allowBlank="1" showInputMessage="1" showErrorMessage="1" sqref="D15:D150" xr:uid="{C8AD28B8-EA7D-4467-9261-86138A8BFEA4}">
      <formula1>Government_entities_list</formula1>
    </dataValidation>
    <dataValidation type="list" allowBlank="1" showInputMessage="1" showErrorMessage="1" sqref="I15:I150" xr:uid="{D122FD09-F6C9-4F3D-A48A-BB98A1F564D3}">
      <formula1>Currency_code_list</formula1>
    </dataValidation>
    <dataValidation type="textLength" allowBlank="1" showInputMessage="1" showErrorMessage="1" errorTitle="Please do not edit these cells" error="Please do not edit these cells" sqref="C156:N157" xr:uid="{5BD11D2E-7C8F-496F-A0AD-C865F4EBDE8D}">
      <formula1>10000</formula1>
      <formula2>50000</formula2>
    </dataValidation>
    <dataValidation type="list" allowBlank="1" showInputMessage="1" showErrorMessage="1" sqref="B15:B150" xr:uid="{2BF32111-BE6B-4DF0-BCF7-817B9CC3189C}">
      <formula1>Sector_list</formula1>
    </dataValidation>
    <dataValidation type="list" allowBlank="1" showInputMessage="1" showErrorMessage="1" sqref="F15:G150 K15:K150" xr:uid="{6330F492-8F41-4B18-8338-9C60C4BF1F85}">
      <formula1>Simple_options_list</formula1>
    </dataValidation>
    <dataValidation type="list" showInputMessage="1" showErrorMessage="1" sqref="H15:H150" xr:uid="{A6114BF9-8164-40A8-BE5B-291A21E8C59E}">
      <formula1>Projectname</formula1>
    </dataValidation>
    <dataValidation type="list" showInputMessage="1" showErrorMessage="1" sqref="C15:C150"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50" xr:uid="{F8CA824B-C2B6-41DA-B529-F048E26CDA85}">
      <formula1>"&lt;Select unit&gt;,Sm3,Sm3 o.e.,Barrels,Tonnes,oz,carats,Scf"</formula1>
    </dataValidation>
    <dataValidation type="textLength" allowBlank="1" showInputMessage="1" showErrorMessage="1" sqref="B1:O14 H155:J155 B204:N211 B151:G155 K151:O155 J151:J153 H151:I151 H153:I153 O203:O211 O156:O158 A1:A211 O160:O200" xr:uid="{FA9D5B36-9236-43A9-B346-F91F9A7BA7B2}">
      <formula1>9999999</formula1>
      <formula2>99999999</formula2>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50" xr:uid="{645E0D20-6279-4C3E-A19C-F3A7886D2D5E}">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50" xr:uid="{FE01652F-8EB5-4B64-AB8F-A52C0CC80CED}">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150" xr:uid="{869125D6-CA61-4F7B-AB37-BA3A25D777C0}">
      <formula1>Revenue_stream_list</formula1>
    </dataValidation>
    <dataValidation type="whole" allowBlank="1" showInputMessage="1" showErrorMessage="1" sqref="H152:I152 H154:I154" xr:uid="{5B7817A7-11FB-42D9-9460-F44DC212A83E}">
      <formula1>1</formula1>
      <formula2>2</formula2>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207:G207" r:id="rId3" display="Give us your feedback or report a conflict in the data! Write to us at  data@eiti.org" xr:uid="{72442048-902D-4FAE-8A16-3DE60997178A}"/>
    <hyperlink ref="C206:G206" r:id="rId4" display="For the latest version of Summary data templates, see  https://eiti.org/summary-data-template" xr:uid="{6CB1C6BB-D004-4D7E-B9D6-5D98569F2D9E}"/>
  </hyperlinks>
  <pageMargins left="0.7" right="0.7" top="0.75" bottom="0.75" header="0.3" footer="0.3"/>
  <pageSetup paperSize="9" orientation="portrait" r:id="rId5"/>
  <customProperties>
    <customPr name="OrphanNamesChecked" r:id="rId6"/>
  </customProperties>
  <tableParts count="1">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zoomScale="75" zoomScaleNormal="75" workbookViewId="0">
      <selection activeCell="A5" sqref="A5"/>
    </sheetView>
  </sheetViews>
  <sheetFormatPr defaultColWidth="9.1796875" defaultRowHeight="14" x14ac:dyDescent="0.35"/>
  <cols>
    <col min="1" max="1" width="38.81640625" bestFit="1" customWidth="1"/>
    <col min="2" max="3" width="17.54296875" customWidth="1"/>
    <col min="4" max="7" width="26.453125" customWidth="1"/>
    <col min="9" max="9" width="24.453125" customWidth="1"/>
    <col min="10" max="10" width="28.54296875" customWidth="1"/>
    <col min="11" max="11" width="20.453125" bestFit="1" customWidth="1"/>
    <col min="14" max="14" width="17.453125" customWidth="1"/>
    <col min="15" max="15" width="23.453125" customWidth="1"/>
    <col min="16" max="16" width="13.54296875" customWidth="1"/>
    <col min="19" max="19" width="15.81640625" customWidth="1"/>
    <col min="20" max="20" width="10.81640625" customWidth="1"/>
    <col min="27" max="27" width="10.453125" customWidth="1"/>
    <col min="29" max="29" width="15.54296875" customWidth="1"/>
    <col min="31" max="31" width="16" customWidth="1"/>
  </cols>
  <sheetData>
    <row r="1" spans="1:31" x14ac:dyDescent="0.35">
      <c r="A1" s="1" t="s">
        <v>982</v>
      </c>
      <c r="I1" s="1" t="s">
        <v>997</v>
      </c>
      <c r="K1" s="1" t="s">
        <v>1340</v>
      </c>
      <c r="N1" s="1" t="s">
        <v>1353</v>
      </c>
      <c r="S1" s="1" t="s">
        <v>1470</v>
      </c>
      <c r="AA1" s="1" t="s">
        <v>1565</v>
      </c>
      <c r="AC1" s="1" t="s">
        <v>1571</v>
      </c>
      <c r="AE1" s="1" t="s">
        <v>1827</v>
      </c>
    </row>
    <row r="2" spans="1:31" ht="14.5" x14ac:dyDescent="0.35">
      <c r="A2" s="1" t="s">
        <v>735</v>
      </c>
      <c r="B2" s="1" t="s">
        <v>736</v>
      </c>
      <c r="C2" s="1" t="s">
        <v>737</v>
      </c>
      <c r="D2" s="1" t="s">
        <v>738</v>
      </c>
      <c r="E2" s="1" t="s">
        <v>1318</v>
      </c>
      <c r="F2" s="1" t="s">
        <v>1319</v>
      </c>
      <c r="G2" s="1" t="s">
        <v>1006</v>
      </c>
      <c r="I2" t="s">
        <v>998</v>
      </c>
      <c r="K2" t="s">
        <v>998</v>
      </c>
      <c r="N2" s="4" t="s">
        <v>1424</v>
      </c>
      <c r="O2" s="4" t="s">
        <v>1425</v>
      </c>
      <c r="P2" s="4" t="s">
        <v>1426</v>
      </c>
      <c r="S2" s="1" t="s">
        <v>1471</v>
      </c>
      <c r="T2" s="1" t="s">
        <v>1469</v>
      </c>
      <c r="U2" s="1" t="s">
        <v>1433</v>
      </c>
      <c r="V2" s="1" t="s">
        <v>1486</v>
      </c>
      <c r="W2" s="1" t="s">
        <v>1487</v>
      </c>
      <c r="X2" s="1" t="s">
        <v>1488</v>
      </c>
      <c r="Y2" s="1" t="s">
        <v>1489</v>
      </c>
      <c r="AA2" s="1" t="s">
        <v>1492</v>
      </c>
      <c r="AC2" t="s">
        <v>1570</v>
      </c>
      <c r="AE2" t="s">
        <v>1832</v>
      </c>
    </row>
    <row r="3" spans="1:31" x14ac:dyDescent="0.35">
      <c r="A3" t="s">
        <v>681</v>
      </c>
      <c r="B3" t="s">
        <v>682</v>
      </c>
      <c r="C3" t="s">
        <v>683</v>
      </c>
      <c r="D3" t="s">
        <v>970</v>
      </c>
      <c r="E3" t="s">
        <v>1199</v>
      </c>
      <c r="F3">
        <v>840</v>
      </c>
      <c r="G3" t="s">
        <v>1200</v>
      </c>
      <c r="I3" t="s">
        <v>1566</v>
      </c>
      <c r="K3" s="6" t="s">
        <v>1945</v>
      </c>
      <c r="N3" s="5" t="s">
        <v>1354</v>
      </c>
      <c r="O3" s="5" t="s">
        <v>1812</v>
      </c>
      <c r="P3" t="s">
        <v>1733</v>
      </c>
      <c r="S3" t="s">
        <v>1519</v>
      </c>
      <c r="T3" t="s">
        <v>1520</v>
      </c>
      <c r="U3" t="s">
        <v>1436</v>
      </c>
      <c r="V3" t="s">
        <v>1472</v>
      </c>
      <c r="W3" t="s">
        <v>1473</v>
      </c>
      <c r="X3" t="s">
        <v>1519</v>
      </c>
      <c r="Y3" t="s">
        <v>1519</v>
      </c>
      <c r="AA3" t="s">
        <v>1493</v>
      </c>
      <c r="AC3" t="s">
        <v>1572</v>
      </c>
      <c r="AE3" t="s">
        <v>1828</v>
      </c>
    </row>
    <row r="4" spans="1:31" x14ac:dyDescent="0.35">
      <c r="A4" t="s">
        <v>6</v>
      </c>
      <c r="B4" t="s">
        <v>7</v>
      </c>
      <c r="C4" t="s">
        <v>8</v>
      </c>
      <c r="D4" t="s">
        <v>739</v>
      </c>
      <c r="E4" t="s">
        <v>1009</v>
      </c>
      <c r="F4">
        <v>971</v>
      </c>
      <c r="G4" t="s">
        <v>1010</v>
      </c>
      <c r="I4" t="s">
        <v>996</v>
      </c>
      <c r="K4" t="s">
        <v>1576</v>
      </c>
      <c r="N4" s="5" t="s">
        <v>1355</v>
      </c>
      <c r="O4" s="5" t="s">
        <v>1777</v>
      </c>
      <c r="P4" t="s">
        <v>1697</v>
      </c>
      <c r="S4" t="s">
        <v>1521</v>
      </c>
      <c r="T4" t="s">
        <v>1522</v>
      </c>
      <c r="U4" t="s">
        <v>1437</v>
      </c>
      <c r="V4" t="s">
        <v>1472</v>
      </c>
      <c r="W4" t="s">
        <v>1473</v>
      </c>
      <c r="X4" t="s">
        <v>1521</v>
      </c>
      <c r="Y4" t="s">
        <v>1521</v>
      </c>
      <c r="AA4" t="s">
        <v>986</v>
      </c>
      <c r="AC4" t="s">
        <v>1573</v>
      </c>
      <c r="AE4" t="s">
        <v>1829</v>
      </c>
    </row>
    <row r="5" spans="1:31" x14ac:dyDescent="0.35">
      <c r="A5" t="s">
        <v>9</v>
      </c>
      <c r="B5" t="s">
        <v>10</v>
      </c>
      <c r="C5" t="s">
        <v>11</v>
      </c>
      <c r="D5" t="s">
        <v>740</v>
      </c>
      <c r="E5" t="s">
        <v>1080</v>
      </c>
      <c r="F5">
        <v>978</v>
      </c>
      <c r="G5" t="s">
        <v>1081</v>
      </c>
      <c r="I5" t="s">
        <v>1001</v>
      </c>
      <c r="K5" t="s">
        <v>1659</v>
      </c>
      <c r="N5" s="5" t="s">
        <v>1356</v>
      </c>
      <c r="O5" s="5" t="s">
        <v>1817</v>
      </c>
      <c r="P5" t="s">
        <v>1738</v>
      </c>
      <c r="S5" t="s">
        <v>1474</v>
      </c>
      <c r="T5" t="s">
        <v>1439</v>
      </c>
      <c r="U5" t="s">
        <v>1438</v>
      </c>
      <c r="V5" t="s">
        <v>1472</v>
      </c>
      <c r="W5" t="s">
        <v>1474</v>
      </c>
      <c r="X5" t="s">
        <v>1474</v>
      </c>
      <c r="Y5" t="s">
        <v>1474</v>
      </c>
      <c r="AA5" t="s">
        <v>987</v>
      </c>
      <c r="AC5" t="s">
        <v>1502</v>
      </c>
      <c r="AE5" t="s">
        <v>1830</v>
      </c>
    </row>
    <row r="6" spans="1:31" x14ac:dyDescent="0.35">
      <c r="A6" t="s">
        <v>12</v>
      </c>
      <c r="B6" t="s">
        <v>13</v>
      </c>
      <c r="C6" t="s">
        <v>14</v>
      </c>
      <c r="D6" t="s">
        <v>741</v>
      </c>
      <c r="E6" t="s">
        <v>1011</v>
      </c>
      <c r="F6">
        <v>8</v>
      </c>
      <c r="G6" t="s">
        <v>1012</v>
      </c>
      <c r="I6" t="s">
        <v>999</v>
      </c>
      <c r="K6" t="s">
        <v>1000</v>
      </c>
      <c r="N6" s="5" t="s">
        <v>1357</v>
      </c>
      <c r="O6" s="5" t="s">
        <v>1792</v>
      </c>
      <c r="P6" t="s">
        <v>1712</v>
      </c>
      <c r="S6" t="s">
        <v>1475</v>
      </c>
      <c r="T6" t="s">
        <v>1441</v>
      </c>
      <c r="U6" t="s">
        <v>1440</v>
      </c>
      <c r="V6" t="s">
        <v>1472</v>
      </c>
      <c r="W6" t="s">
        <v>1475</v>
      </c>
      <c r="X6" t="s">
        <v>1475</v>
      </c>
      <c r="Y6" t="s">
        <v>1475</v>
      </c>
      <c r="AA6" t="s">
        <v>988</v>
      </c>
      <c r="AC6" t="s">
        <v>1574</v>
      </c>
      <c r="AE6" t="s">
        <v>1840</v>
      </c>
    </row>
    <row r="7" spans="1:31" x14ac:dyDescent="0.35">
      <c r="A7" t="s">
        <v>15</v>
      </c>
      <c r="B7" t="s">
        <v>16</v>
      </c>
      <c r="C7" t="s">
        <v>17</v>
      </c>
      <c r="D7" t="s">
        <v>742</v>
      </c>
      <c r="E7" t="s">
        <v>1072</v>
      </c>
      <c r="F7">
        <v>12</v>
      </c>
      <c r="G7" t="s">
        <v>1073</v>
      </c>
      <c r="I7" t="s">
        <v>1000</v>
      </c>
      <c r="K7" t="s">
        <v>1577</v>
      </c>
      <c r="N7" s="5" t="s">
        <v>1358</v>
      </c>
      <c r="O7" s="5" t="s">
        <v>1794</v>
      </c>
      <c r="P7" t="s">
        <v>1714</v>
      </c>
      <c r="S7" t="s">
        <v>1523</v>
      </c>
      <c r="T7" t="s">
        <v>1524</v>
      </c>
      <c r="U7" t="s">
        <v>1442</v>
      </c>
      <c r="V7" t="s">
        <v>1472</v>
      </c>
      <c r="W7" t="s">
        <v>1476</v>
      </c>
      <c r="X7" t="s">
        <v>1523</v>
      </c>
      <c r="Y7" t="s">
        <v>1523</v>
      </c>
      <c r="AA7" t="s">
        <v>1000</v>
      </c>
      <c r="AC7" t="s">
        <v>989</v>
      </c>
      <c r="AE7" t="s">
        <v>989</v>
      </c>
    </row>
    <row r="8" spans="1:31" x14ac:dyDescent="0.35">
      <c r="A8" t="s">
        <v>18</v>
      </c>
      <c r="B8" t="s">
        <v>19</v>
      </c>
      <c r="C8" t="s">
        <v>20</v>
      </c>
      <c r="D8" t="s">
        <v>743</v>
      </c>
      <c r="E8" t="s">
        <v>1199</v>
      </c>
      <c r="F8">
        <v>840</v>
      </c>
      <c r="G8" t="s">
        <v>1200</v>
      </c>
      <c r="N8" s="5" t="s">
        <v>1359</v>
      </c>
      <c r="O8" s="5" t="s">
        <v>1810</v>
      </c>
      <c r="P8" t="s">
        <v>1731</v>
      </c>
      <c r="S8" t="s">
        <v>1525</v>
      </c>
      <c r="T8" t="s">
        <v>1526</v>
      </c>
      <c r="U8" t="s">
        <v>1443</v>
      </c>
      <c r="V8" t="s">
        <v>1472</v>
      </c>
      <c r="W8" t="s">
        <v>1476</v>
      </c>
      <c r="X8" t="s">
        <v>1525</v>
      </c>
      <c r="Y8" t="s">
        <v>1525</v>
      </c>
      <c r="AA8" t="s">
        <v>1494</v>
      </c>
      <c r="AC8" t="s">
        <v>1000</v>
      </c>
    </row>
    <row r="9" spans="1:31" x14ac:dyDescent="0.35">
      <c r="A9" t="s">
        <v>21</v>
      </c>
      <c r="B9" t="s">
        <v>22</v>
      </c>
      <c r="C9" t="s">
        <v>23</v>
      </c>
      <c r="D9" t="s">
        <v>744</v>
      </c>
      <c r="E9" t="s">
        <v>1080</v>
      </c>
      <c r="F9">
        <v>978</v>
      </c>
      <c r="G9" t="s">
        <v>1081</v>
      </c>
      <c r="I9" s="1" t="s">
        <v>1352</v>
      </c>
      <c r="N9" s="5" t="s">
        <v>1360</v>
      </c>
      <c r="O9" s="5" t="s">
        <v>1778</v>
      </c>
      <c r="P9" t="s">
        <v>1698</v>
      </c>
      <c r="S9" t="s">
        <v>1528</v>
      </c>
      <c r="T9" t="s">
        <v>1529</v>
      </c>
      <c r="U9" t="s">
        <v>1444</v>
      </c>
      <c r="V9" t="s">
        <v>1472</v>
      </c>
      <c r="W9" t="s">
        <v>1476</v>
      </c>
      <c r="X9" t="s">
        <v>1527</v>
      </c>
      <c r="Y9" t="s">
        <v>1528</v>
      </c>
      <c r="AA9" t="s">
        <v>989</v>
      </c>
    </row>
    <row r="10" spans="1:31" x14ac:dyDescent="0.35">
      <c r="A10" t="s">
        <v>24</v>
      </c>
      <c r="B10" t="s">
        <v>25</v>
      </c>
      <c r="C10" t="s">
        <v>26</v>
      </c>
      <c r="D10" t="s">
        <v>745</v>
      </c>
      <c r="E10" t="s">
        <v>1017</v>
      </c>
      <c r="F10">
        <v>973</v>
      </c>
      <c r="G10" t="s">
        <v>1018</v>
      </c>
      <c r="I10" s="195" t="s">
        <v>1318</v>
      </c>
      <c r="J10" s="195" t="s">
        <v>1319</v>
      </c>
      <c r="K10" s="196" t="s">
        <v>1006</v>
      </c>
      <c r="N10" s="5" t="s">
        <v>1361</v>
      </c>
      <c r="O10" s="5" t="s">
        <v>1798</v>
      </c>
      <c r="P10" t="s">
        <v>1719</v>
      </c>
      <c r="S10" t="s">
        <v>1530</v>
      </c>
      <c r="T10" t="s">
        <v>1531</v>
      </c>
      <c r="U10" t="s">
        <v>1445</v>
      </c>
      <c r="V10" t="s">
        <v>1472</v>
      </c>
      <c r="W10" t="s">
        <v>1476</v>
      </c>
      <c r="X10" t="s">
        <v>1527</v>
      </c>
      <c r="Y10" t="s">
        <v>1530</v>
      </c>
    </row>
    <row r="11" spans="1:31" x14ac:dyDescent="0.35">
      <c r="A11" t="s">
        <v>27</v>
      </c>
      <c r="B11" t="s">
        <v>28</v>
      </c>
      <c r="C11" t="s">
        <v>29</v>
      </c>
      <c r="D11" t="s">
        <v>746</v>
      </c>
      <c r="E11" t="s">
        <v>1209</v>
      </c>
      <c r="F11">
        <v>951</v>
      </c>
      <c r="G11" t="s">
        <v>1210</v>
      </c>
      <c r="I11" s="2" t="s">
        <v>1007</v>
      </c>
      <c r="J11" s="2">
        <v>784</v>
      </c>
      <c r="K11" s="3" t="s">
        <v>1008</v>
      </c>
      <c r="N11" s="5" t="s">
        <v>1362</v>
      </c>
      <c r="O11" s="5" t="s">
        <v>1760</v>
      </c>
      <c r="P11" t="s">
        <v>1680</v>
      </c>
      <c r="S11" t="s">
        <v>1532</v>
      </c>
      <c r="T11" t="s">
        <v>1533</v>
      </c>
      <c r="U11" t="s">
        <v>1446</v>
      </c>
      <c r="V11" t="s">
        <v>1472</v>
      </c>
      <c r="W11" t="s">
        <v>1476</v>
      </c>
      <c r="X11" t="s">
        <v>1527</v>
      </c>
      <c r="Y11" t="s">
        <v>1532</v>
      </c>
    </row>
    <row r="12" spans="1:31" x14ac:dyDescent="0.35">
      <c r="A12" t="s">
        <v>30</v>
      </c>
      <c r="B12" t="s">
        <v>31</v>
      </c>
      <c r="C12" t="s">
        <v>32</v>
      </c>
      <c r="D12" t="s">
        <v>747</v>
      </c>
      <c r="E12" t="s">
        <v>1209</v>
      </c>
      <c r="F12">
        <v>951</v>
      </c>
      <c r="G12" t="s">
        <v>1210</v>
      </c>
      <c r="I12" s="2" t="s">
        <v>1009</v>
      </c>
      <c r="J12" s="2">
        <v>971</v>
      </c>
      <c r="K12" s="3" t="s">
        <v>1010</v>
      </c>
      <c r="N12" s="5" t="s">
        <v>1363</v>
      </c>
      <c r="O12" s="5" t="s">
        <v>1789</v>
      </c>
      <c r="P12" t="s">
        <v>1709</v>
      </c>
      <c r="S12" t="s">
        <v>1534</v>
      </c>
      <c r="T12" t="s">
        <v>1535</v>
      </c>
      <c r="U12" t="s">
        <v>1447</v>
      </c>
      <c r="V12" t="s">
        <v>1472</v>
      </c>
      <c r="W12" t="s">
        <v>1477</v>
      </c>
      <c r="X12" t="s">
        <v>1534</v>
      </c>
      <c r="Y12" t="s">
        <v>1534</v>
      </c>
    </row>
    <row r="13" spans="1:31" x14ac:dyDescent="0.35">
      <c r="A13" t="s">
        <v>33</v>
      </c>
      <c r="B13" t="s">
        <v>34</v>
      </c>
      <c r="C13" t="s">
        <v>35</v>
      </c>
      <c r="D13" t="s">
        <v>748</v>
      </c>
      <c r="E13" t="s">
        <v>1019</v>
      </c>
      <c r="F13">
        <v>32</v>
      </c>
      <c r="G13" t="s">
        <v>1020</v>
      </c>
      <c r="I13" s="2" t="s">
        <v>1011</v>
      </c>
      <c r="J13" s="2">
        <v>8</v>
      </c>
      <c r="K13" s="3" t="s">
        <v>1012</v>
      </c>
      <c r="N13" s="5" t="s">
        <v>1364</v>
      </c>
      <c r="O13" s="5" t="s">
        <v>1787</v>
      </c>
      <c r="P13" t="s">
        <v>1707</v>
      </c>
      <c r="S13" t="s">
        <v>1536</v>
      </c>
      <c r="T13" t="s">
        <v>1537</v>
      </c>
      <c r="U13" t="s">
        <v>1448</v>
      </c>
      <c r="V13" t="s">
        <v>1472</v>
      </c>
      <c r="W13" t="s">
        <v>1477</v>
      </c>
      <c r="X13" t="s">
        <v>1536</v>
      </c>
      <c r="Y13" t="s">
        <v>1536</v>
      </c>
    </row>
    <row r="14" spans="1:31" x14ac:dyDescent="0.35">
      <c r="A14" t="s">
        <v>36</v>
      </c>
      <c r="B14" t="s">
        <v>37</v>
      </c>
      <c r="C14" t="s">
        <v>38</v>
      </c>
      <c r="D14" t="s">
        <v>749</v>
      </c>
      <c r="E14" t="s">
        <v>1013</v>
      </c>
      <c r="F14">
        <v>51</v>
      </c>
      <c r="G14" t="s">
        <v>1014</v>
      </c>
      <c r="I14" s="2" t="s">
        <v>1013</v>
      </c>
      <c r="J14" s="2">
        <v>51</v>
      </c>
      <c r="K14" s="3" t="s">
        <v>1014</v>
      </c>
      <c r="N14" s="5" t="s">
        <v>1365</v>
      </c>
      <c r="O14" s="5" t="s">
        <v>1813</v>
      </c>
      <c r="P14" t="s">
        <v>1734</v>
      </c>
      <c r="S14" t="s">
        <v>1538</v>
      </c>
      <c r="T14" t="s">
        <v>1539</v>
      </c>
      <c r="U14" t="s">
        <v>1449</v>
      </c>
      <c r="V14" t="s">
        <v>1472</v>
      </c>
      <c r="W14" t="s">
        <v>1477</v>
      </c>
      <c r="X14" t="s">
        <v>1538</v>
      </c>
      <c r="Y14" t="s">
        <v>1538</v>
      </c>
    </row>
    <row r="15" spans="1:31" x14ac:dyDescent="0.35">
      <c r="A15" t="s">
        <v>39</v>
      </c>
      <c r="B15" t="s">
        <v>40</v>
      </c>
      <c r="C15" t="s">
        <v>41</v>
      </c>
      <c r="D15" t="s">
        <v>750</v>
      </c>
      <c r="E15" t="s">
        <v>1023</v>
      </c>
      <c r="F15">
        <v>533</v>
      </c>
      <c r="G15" t="s">
        <v>1024</v>
      </c>
      <c r="I15" s="2" t="s">
        <v>1015</v>
      </c>
      <c r="J15" s="2">
        <v>532</v>
      </c>
      <c r="K15" s="3" t="s">
        <v>1016</v>
      </c>
      <c r="N15" s="5" t="s">
        <v>1366</v>
      </c>
      <c r="O15" s="5" t="s">
        <v>1809</v>
      </c>
      <c r="P15" t="s">
        <v>1730</v>
      </c>
      <c r="S15" t="s">
        <v>1478</v>
      </c>
      <c r="T15" t="s">
        <v>1451</v>
      </c>
      <c r="U15" t="s">
        <v>1450</v>
      </c>
      <c r="V15" t="s">
        <v>1472</v>
      </c>
      <c r="W15" t="s">
        <v>1478</v>
      </c>
      <c r="X15" t="s">
        <v>1478</v>
      </c>
      <c r="Y15" t="s">
        <v>1478</v>
      </c>
    </row>
    <row r="16" spans="1:31" x14ac:dyDescent="0.35">
      <c r="A16" t="s">
        <v>42</v>
      </c>
      <c r="B16" t="s">
        <v>43</v>
      </c>
      <c r="C16" t="s">
        <v>44</v>
      </c>
      <c r="D16" t="s">
        <v>751</v>
      </c>
      <c r="E16" t="s">
        <v>1021</v>
      </c>
      <c r="F16">
        <v>36</v>
      </c>
      <c r="G16" t="s">
        <v>1022</v>
      </c>
      <c r="I16" s="2" t="s">
        <v>1017</v>
      </c>
      <c r="J16" s="2">
        <v>973</v>
      </c>
      <c r="K16" s="3" t="s">
        <v>1018</v>
      </c>
      <c r="N16" s="5" t="s">
        <v>1367</v>
      </c>
      <c r="O16" s="5" t="s">
        <v>1816</v>
      </c>
      <c r="P16" t="s">
        <v>1737</v>
      </c>
      <c r="S16" t="s">
        <v>1480</v>
      </c>
      <c r="T16" t="s">
        <v>1453</v>
      </c>
      <c r="U16" t="s">
        <v>1452</v>
      </c>
      <c r="V16" t="s">
        <v>1479</v>
      </c>
      <c r="W16" t="s">
        <v>1480</v>
      </c>
      <c r="X16" t="s">
        <v>1480</v>
      </c>
      <c r="Y16" t="s">
        <v>1480</v>
      </c>
    </row>
    <row r="17" spans="1:25" x14ac:dyDescent="0.35">
      <c r="A17" t="s">
        <v>45</v>
      </c>
      <c r="B17" t="s">
        <v>46</v>
      </c>
      <c r="C17" t="s">
        <v>47</v>
      </c>
      <c r="D17" t="s">
        <v>752</v>
      </c>
      <c r="E17" t="s">
        <v>1080</v>
      </c>
      <c r="F17">
        <v>978</v>
      </c>
      <c r="G17" t="s">
        <v>1081</v>
      </c>
      <c r="I17" s="2" t="s">
        <v>1019</v>
      </c>
      <c r="J17" s="2">
        <v>32</v>
      </c>
      <c r="K17" s="3" t="s">
        <v>1020</v>
      </c>
      <c r="N17" s="5" t="s">
        <v>1368</v>
      </c>
      <c r="O17" s="5" t="s">
        <v>1783</v>
      </c>
      <c r="P17" t="s">
        <v>1703</v>
      </c>
      <c r="S17" t="s">
        <v>1504</v>
      </c>
      <c r="T17" t="s">
        <v>1540</v>
      </c>
      <c r="U17" t="s">
        <v>1454</v>
      </c>
      <c r="V17" t="s">
        <v>1481</v>
      </c>
      <c r="W17" t="s">
        <v>1482</v>
      </c>
      <c r="X17" t="s">
        <v>1503</v>
      </c>
      <c r="Y17" t="s">
        <v>1504</v>
      </c>
    </row>
    <row r="18" spans="1:25" x14ac:dyDescent="0.35">
      <c r="A18" t="s">
        <v>48</v>
      </c>
      <c r="B18" t="s">
        <v>49</v>
      </c>
      <c r="C18" t="s">
        <v>50</v>
      </c>
      <c r="D18" t="s">
        <v>753</v>
      </c>
      <c r="E18" t="s">
        <v>1025</v>
      </c>
      <c r="F18">
        <v>944</v>
      </c>
      <c r="G18" t="s">
        <v>1026</v>
      </c>
      <c r="I18" s="2" t="s">
        <v>1021</v>
      </c>
      <c r="J18" s="2">
        <v>36</v>
      </c>
      <c r="K18" s="3" t="s">
        <v>1022</v>
      </c>
      <c r="N18" s="5" t="s">
        <v>1369</v>
      </c>
      <c r="O18" s="5" t="s">
        <v>1773</v>
      </c>
      <c r="P18" t="s">
        <v>1693</v>
      </c>
      <c r="S18" t="s">
        <v>1505</v>
      </c>
      <c r="T18" t="s">
        <v>1541</v>
      </c>
      <c r="U18" t="s">
        <v>1455</v>
      </c>
      <c r="V18" t="s">
        <v>1481</v>
      </c>
      <c r="W18" t="s">
        <v>1482</v>
      </c>
      <c r="X18" t="s">
        <v>1503</v>
      </c>
      <c r="Y18" t="s">
        <v>1505</v>
      </c>
    </row>
    <row r="19" spans="1:25" x14ac:dyDescent="0.35">
      <c r="A19" t="s">
        <v>51</v>
      </c>
      <c r="B19" t="s">
        <v>52</v>
      </c>
      <c r="C19" t="s">
        <v>53</v>
      </c>
      <c r="D19" t="s">
        <v>754</v>
      </c>
      <c r="E19" t="s">
        <v>1044</v>
      </c>
      <c r="F19">
        <v>44</v>
      </c>
      <c r="G19" t="s">
        <v>1045</v>
      </c>
      <c r="I19" s="2" t="s">
        <v>1023</v>
      </c>
      <c r="J19" s="2">
        <v>533</v>
      </c>
      <c r="K19" s="3" t="s">
        <v>1024</v>
      </c>
      <c r="N19" s="5" t="s">
        <v>1370</v>
      </c>
      <c r="O19" s="5" t="s">
        <v>1801</v>
      </c>
      <c r="P19" t="s">
        <v>1722</v>
      </c>
      <c r="S19" t="s">
        <v>1506</v>
      </c>
      <c r="T19" t="s">
        <v>1542</v>
      </c>
      <c r="U19" t="s">
        <v>1456</v>
      </c>
      <c r="V19" t="s">
        <v>1481</v>
      </c>
      <c r="W19" t="s">
        <v>1482</v>
      </c>
      <c r="X19" t="s">
        <v>1506</v>
      </c>
      <c r="Y19" t="s">
        <v>1506</v>
      </c>
    </row>
    <row r="20" spans="1:25" x14ac:dyDescent="0.35">
      <c r="A20" t="s">
        <v>54</v>
      </c>
      <c r="B20" t="s">
        <v>55</v>
      </c>
      <c r="C20" t="s">
        <v>56</v>
      </c>
      <c r="D20" t="s">
        <v>755</v>
      </c>
      <c r="E20" t="s">
        <v>1033</v>
      </c>
      <c r="F20">
        <v>48</v>
      </c>
      <c r="G20" t="s">
        <v>1034</v>
      </c>
      <c r="I20" s="2" t="s">
        <v>1025</v>
      </c>
      <c r="J20" s="2">
        <v>944</v>
      </c>
      <c r="K20" s="3" t="s">
        <v>1026</v>
      </c>
      <c r="N20" s="5" t="s">
        <v>1371</v>
      </c>
      <c r="O20" s="5" t="s">
        <v>1769</v>
      </c>
      <c r="P20" t="s">
        <v>1689</v>
      </c>
      <c r="S20" t="s">
        <v>1508</v>
      </c>
      <c r="T20" t="s">
        <v>1543</v>
      </c>
      <c r="U20" t="s">
        <v>1457</v>
      </c>
      <c r="V20" t="s">
        <v>1481</v>
      </c>
      <c r="W20" t="s">
        <v>1482</v>
      </c>
      <c r="X20" t="s">
        <v>1507</v>
      </c>
      <c r="Y20" t="s">
        <v>1508</v>
      </c>
    </row>
    <row r="21" spans="1:25" x14ac:dyDescent="0.35">
      <c r="A21" t="s">
        <v>57</v>
      </c>
      <c r="B21" t="s">
        <v>58</v>
      </c>
      <c r="C21" t="s">
        <v>59</v>
      </c>
      <c r="D21" t="s">
        <v>756</v>
      </c>
      <c r="E21" t="s">
        <v>1030</v>
      </c>
      <c r="F21">
        <v>50</v>
      </c>
      <c r="G21" t="s">
        <v>1031</v>
      </c>
      <c r="I21" s="2" t="s">
        <v>1027</v>
      </c>
      <c r="J21" s="2">
        <v>977</v>
      </c>
      <c r="K21" s="3" t="s">
        <v>1028</v>
      </c>
      <c r="N21" s="5" t="s">
        <v>1372</v>
      </c>
      <c r="O21" s="5" t="s">
        <v>1793</v>
      </c>
      <c r="P21" t="s">
        <v>1713</v>
      </c>
      <c r="S21" t="s">
        <v>1509</v>
      </c>
      <c r="T21" t="s">
        <v>1544</v>
      </c>
      <c r="U21" t="s">
        <v>1458</v>
      </c>
      <c r="V21" t="s">
        <v>1481</v>
      </c>
      <c r="W21" t="s">
        <v>1482</v>
      </c>
      <c r="X21" t="s">
        <v>1507</v>
      </c>
      <c r="Y21" t="s">
        <v>1509</v>
      </c>
    </row>
    <row r="22" spans="1:25" x14ac:dyDescent="0.35">
      <c r="A22" t="s">
        <v>60</v>
      </c>
      <c r="B22" t="s">
        <v>61</v>
      </c>
      <c r="C22" t="s">
        <v>62</v>
      </c>
      <c r="D22" t="s">
        <v>757</v>
      </c>
      <c r="E22" t="s">
        <v>1029</v>
      </c>
      <c r="F22">
        <v>52</v>
      </c>
      <c r="G22" t="s">
        <v>1215</v>
      </c>
      <c r="I22" s="2" t="s">
        <v>1029</v>
      </c>
      <c r="J22" s="2">
        <v>52</v>
      </c>
      <c r="K22" s="3" t="s">
        <v>1215</v>
      </c>
      <c r="N22" s="5" t="s">
        <v>1373</v>
      </c>
      <c r="O22" s="5" t="s">
        <v>1775</v>
      </c>
      <c r="P22" t="s">
        <v>1695</v>
      </c>
      <c r="S22" t="s">
        <v>1545</v>
      </c>
      <c r="T22" t="s">
        <v>1546</v>
      </c>
      <c r="U22" t="s">
        <v>1459</v>
      </c>
      <c r="V22" t="s">
        <v>1481</v>
      </c>
      <c r="W22" t="s">
        <v>1482</v>
      </c>
      <c r="X22" t="s">
        <v>1507</v>
      </c>
      <c r="Y22" t="s">
        <v>1510</v>
      </c>
    </row>
    <row r="23" spans="1:25" x14ac:dyDescent="0.35">
      <c r="A23" t="s">
        <v>63</v>
      </c>
      <c r="B23" t="s">
        <v>64</v>
      </c>
      <c r="C23" t="s">
        <v>65</v>
      </c>
      <c r="D23" t="s">
        <v>758</v>
      </c>
      <c r="E23" t="s">
        <v>1219</v>
      </c>
      <c r="F23">
        <v>974</v>
      </c>
      <c r="G23" t="s">
        <v>1220</v>
      </c>
      <c r="I23" s="2" t="s">
        <v>1030</v>
      </c>
      <c r="J23" s="2">
        <v>50</v>
      </c>
      <c r="K23" s="3" t="s">
        <v>1031</v>
      </c>
      <c r="N23" s="5" t="s">
        <v>1374</v>
      </c>
      <c r="O23" s="5" t="s">
        <v>1781</v>
      </c>
      <c r="P23" t="s">
        <v>1701</v>
      </c>
      <c r="S23" t="s">
        <v>1547</v>
      </c>
      <c r="T23" t="s">
        <v>1548</v>
      </c>
      <c r="U23" t="s">
        <v>1460</v>
      </c>
      <c r="V23" t="s">
        <v>1481</v>
      </c>
      <c r="W23" t="s">
        <v>1482</v>
      </c>
      <c r="X23" t="s">
        <v>1507</v>
      </c>
      <c r="Y23" t="s">
        <v>1510</v>
      </c>
    </row>
    <row r="24" spans="1:25" x14ac:dyDescent="0.35">
      <c r="A24" t="s">
        <v>66</v>
      </c>
      <c r="B24" t="s">
        <v>67</v>
      </c>
      <c r="C24" t="s">
        <v>68</v>
      </c>
      <c r="D24" t="s">
        <v>759</v>
      </c>
      <c r="E24" t="s">
        <v>1080</v>
      </c>
      <c r="F24">
        <v>978</v>
      </c>
      <c r="G24" t="s">
        <v>1081</v>
      </c>
      <c r="I24" s="2" t="s">
        <v>1032</v>
      </c>
      <c r="J24" s="2">
        <v>975</v>
      </c>
      <c r="K24" s="3" t="s">
        <v>1216</v>
      </c>
      <c r="N24" s="5" t="s">
        <v>1375</v>
      </c>
      <c r="O24" s="5" t="s">
        <v>1811</v>
      </c>
      <c r="P24" t="s">
        <v>1732</v>
      </c>
      <c r="S24" t="s">
        <v>1512</v>
      </c>
      <c r="T24" t="s">
        <v>1549</v>
      </c>
      <c r="U24" t="s">
        <v>1461</v>
      </c>
      <c r="V24" t="s">
        <v>1481</v>
      </c>
      <c r="W24" t="s">
        <v>1482</v>
      </c>
      <c r="X24" t="s">
        <v>1507</v>
      </c>
      <c r="Y24" t="s">
        <v>1512</v>
      </c>
    </row>
    <row r="25" spans="1:25" x14ac:dyDescent="0.35">
      <c r="A25" t="s">
        <v>69</v>
      </c>
      <c r="B25" t="s">
        <v>70</v>
      </c>
      <c r="C25" t="s">
        <v>71</v>
      </c>
      <c r="D25" t="s">
        <v>760</v>
      </c>
      <c r="E25" t="s">
        <v>1049</v>
      </c>
      <c r="F25">
        <v>84</v>
      </c>
      <c r="G25" t="s">
        <v>1050</v>
      </c>
      <c r="I25" s="2" t="s">
        <v>1033</v>
      </c>
      <c r="J25" s="2">
        <v>48</v>
      </c>
      <c r="K25" s="3" t="s">
        <v>1034</v>
      </c>
      <c r="N25" s="5" t="s">
        <v>1376</v>
      </c>
      <c r="O25" s="5" t="s">
        <v>1806</v>
      </c>
      <c r="P25" t="s">
        <v>1727</v>
      </c>
      <c r="S25" t="s">
        <v>1513</v>
      </c>
      <c r="T25" t="s">
        <v>1550</v>
      </c>
      <c r="U25" t="s">
        <v>1462</v>
      </c>
      <c r="V25" t="s">
        <v>1481</v>
      </c>
      <c r="W25" t="s">
        <v>1482</v>
      </c>
      <c r="X25" t="s">
        <v>1507</v>
      </c>
      <c r="Y25" t="s">
        <v>1513</v>
      </c>
    </row>
    <row r="26" spans="1:25" x14ac:dyDescent="0.35">
      <c r="A26" t="s">
        <v>72</v>
      </c>
      <c r="B26" t="s">
        <v>73</v>
      </c>
      <c r="C26" t="s">
        <v>74</v>
      </c>
      <c r="D26" t="s">
        <v>761</v>
      </c>
      <c r="E26" t="s">
        <v>1211</v>
      </c>
      <c r="F26">
        <v>952</v>
      </c>
      <c r="G26" t="s">
        <v>1314</v>
      </c>
      <c r="I26" s="2" t="s">
        <v>1035</v>
      </c>
      <c r="J26" s="2">
        <v>108</v>
      </c>
      <c r="K26" s="3" t="s">
        <v>1036</v>
      </c>
      <c r="N26" s="5" t="s">
        <v>1377</v>
      </c>
      <c r="O26" s="5" t="s">
        <v>1756</v>
      </c>
      <c r="P26" t="s">
        <v>1676</v>
      </c>
      <c r="S26" t="s">
        <v>1514</v>
      </c>
      <c r="T26" t="s">
        <v>1551</v>
      </c>
      <c r="U26" t="s">
        <v>1463</v>
      </c>
      <c r="V26" t="s">
        <v>1481</v>
      </c>
      <c r="W26" t="s">
        <v>1483</v>
      </c>
      <c r="X26" t="s">
        <v>1514</v>
      </c>
      <c r="Y26" t="s">
        <v>1514</v>
      </c>
    </row>
    <row r="27" spans="1:25" x14ac:dyDescent="0.35">
      <c r="A27" t="s">
        <v>75</v>
      </c>
      <c r="B27" t="s">
        <v>76</v>
      </c>
      <c r="C27" t="s">
        <v>77</v>
      </c>
      <c r="D27" t="s">
        <v>762</v>
      </c>
      <c r="E27" t="s">
        <v>1037</v>
      </c>
      <c r="F27">
        <v>60</v>
      </c>
      <c r="G27" t="s">
        <v>1038</v>
      </c>
      <c r="I27" s="2" t="s">
        <v>1037</v>
      </c>
      <c r="J27" s="2">
        <v>60</v>
      </c>
      <c r="K27" s="3" t="s">
        <v>1038</v>
      </c>
      <c r="N27" s="5" t="s">
        <v>1378</v>
      </c>
      <c r="O27" s="5" t="s">
        <v>1784</v>
      </c>
      <c r="P27" t="s">
        <v>1704</v>
      </c>
      <c r="S27" t="s">
        <v>1511</v>
      </c>
      <c r="T27" t="s">
        <v>1552</v>
      </c>
      <c r="U27" t="s">
        <v>1464</v>
      </c>
      <c r="V27" t="s">
        <v>1481</v>
      </c>
      <c r="W27" t="s">
        <v>1483</v>
      </c>
      <c r="X27" t="s">
        <v>1511</v>
      </c>
      <c r="Y27" t="s">
        <v>1511</v>
      </c>
    </row>
    <row r="28" spans="1:25" x14ac:dyDescent="0.35">
      <c r="A28" t="s">
        <v>78</v>
      </c>
      <c r="B28" t="s">
        <v>79</v>
      </c>
      <c r="C28" t="s">
        <v>80</v>
      </c>
      <c r="D28" t="s">
        <v>763</v>
      </c>
      <c r="E28" t="s">
        <v>80</v>
      </c>
      <c r="F28">
        <v>64</v>
      </c>
      <c r="G28" t="s">
        <v>1046</v>
      </c>
      <c r="I28" s="2" t="s">
        <v>1039</v>
      </c>
      <c r="J28" s="2">
        <v>96</v>
      </c>
      <c r="K28" s="3" t="s">
        <v>1040</v>
      </c>
      <c r="N28" s="5" t="s">
        <v>1379</v>
      </c>
      <c r="O28" s="5" t="s">
        <v>1795</v>
      </c>
      <c r="P28" t="s">
        <v>1715</v>
      </c>
      <c r="S28" t="s">
        <v>1484</v>
      </c>
      <c r="T28" t="s">
        <v>1466</v>
      </c>
      <c r="U28" t="s">
        <v>1465</v>
      </c>
      <c r="V28" t="s">
        <v>1481</v>
      </c>
      <c r="W28" t="s">
        <v>1484</v>
      </c>
      <c r="X28" t="s">
        <v>1484</v>
      </c>
      <c r="Y28" t="s">
        <v>1484</v>
      </c>
    </row>
    <row r="29" spans="1:25" x14ac:dyDescent="0.35">
      <c r="A29" t="s">
        <v>81</v>
      </c>
      <c r="B29" t="s">
        <v>82</v>
      </c>
      <c r="C29" t="s">
        <v>83</v>
      </c>
      <c r="D29" t="s">
        <v>764</v>
      </c>
      <c r="E29" t="s">
        <v>1041</v>
      </c>
      <c r="F29">
        <v>68</v>
      </c>
      <c r="G29" t="s">
        <v>1217</v>
      </c>
      <c r="I29" s="2" t="s">
        <v>1041</v>
      </c>
      <c r="J29" s="2">
        <v>68</v>
      </c>
      <c r="K29" s="3" t="s">
        <v>1217</v>
      </c>
      <c r="N29" s="5" t="s">
        <v>1380</v>
      </c>
      <c r="O29" s="5" t="s">
        <v>1790</v>
      </c>
      <c r="P29" t="s">
        <v>1710</v>
      </c>
      <c r="S29" t="s">
        <v>1485</v>
      </c>
      <c r="T29" t="s">
        <v>1468</v>
      </c>
      <c r="U29" t="s">
        <v>1467</v>
      </c>
      <c r="V29" t="s">
        <v>1481</v>
      </c>
      <c r="W29" t="s">
        <v>1485</v>
      </c>
      <c r="X29" t="s">
        <v>1485</v>
      </c>
      <c r="Y29" t="s">
        <v>1485</v>
      </c>
    </row>
    <row r="30" spans="1:25" x14ac:dyDescent="0.35">
      <c r="A30" t="s">
        <v>84</v>
      </c>
      <c r="B30" t="s">
        <v>85</v>
      </c>
      <c r="C30" t="s">
        <v>86</v>
      </c>
      <c r="D30" t="s">
        <v>765</v>
      </c>
      <c r="E30" t="s">
        <v>1027</v>
      </c>
      <c r="F30">
        <v>977</v>
      </c>
      <c r="G30" t="s">
        <v>1028</v>
      </c>
      <c r="I30" s="2" t="s">
        <v>1042</v>
      </c>
      <c r="J30" s="2">
        <v>986</v>
      </c>
      <c r="K30" s="3" t="s">
        <v>1043</v>
      </c>
      <c r="N30" s="5" t="s">
        <v>1381</v>
      </c>
      <c r="O30" s="5" t="s">
        <v>1788</v>
      </c>
      <c r="P30" t="s">
        <v>1708</v>
      </c>
      <c r="S30" t="s">
        <v>1490</v>
      </c>
      <c r="T30" t="s">
        <v>1490</v>
      </c>
      <c r="U30" t="s">
        <v>1490</v>
      </c>
      <c r="V30" t="s">
        <v>1490</v>
      </c>
      <c r="W30" t="s">
        <v>1490</v>
      </c>
      <c r="X30" t="s">
        <v>1490</v>
      </c>
      <c r="Y30" t="s">
        <v>1490</v>
      </c>
    </row>
    <row r="31" spans="1:25" x14ac:dyDescent="0.35">
      <c r="A31" t="s">
        <v>87</v>
      </c>
      <c r="B31" t="s">
        <v>88</v>
      </c>
      <c r="C31" t="s">
        <v>89</v>
      </c>
      <c r="D31" t="s">
        <v>766</v>
      </c>
      <c r="E31" t="s">
        <v>1047</v>
      </c>
      <c r="F31">
        <v>72</v>
      </c>
      <c r="G31" t="s">
        <v>1048</v>
      </c>
      <c r="I31" s="2" t="s">
        <v>1044</v>
      </c>
      <c r="J31" s="2">
        <v>44</v>
      </c>
      <c r="K31" s="3" t="s">
        <v>1045</v>
      </c>
      <c r="N31" s="5" t="s">
        <v>1382</v>
      </c>
      <c r="O31" s="5" t="s">
        <v>1771</v>
      </c>
      <c r="P31" t="s">
        <v>1691</v>
      </c>
    </row>
    <row r="32" spans="1:25" x14ac:dyDescent="0.35">
      <c r="A32" t="s">
        <v>90</v>
      </c>
      <c r="B32" t="s">
        <v>91</v>
      </c>
      <c r="C32" t="s">
        <v>92</v>
      </c>
      <c r="D32" t="s">
        <v>767</v>
      </c>
      <c r="E32" t="s">
        <v>1042</v>
      </c>
      <c r="F32">
        <v>986</v>
      </c>
      <c r="G32" t="s">
        <v>1043</v>
      </c>
      <c r="I32" s="2" t="s">
        <v>80</v>
      </c>
      <c r="J32" s="2">
        <v>64</v>
      </c>
      <c r="K32" s="3" t="s">
        <v>1046</v>
      </c>
      <c r="N32" s="5" t="s">
        <v>1383</v>
      </c>
      <c r="O32" s="5" t="s">
        <v>1785</v>
      </c>
      <c r="P32" t="s">
        <v>1705</v>
      </c>
    </row>
    <row r="33" spans="1:16" x14ac:dyDescent="0.35">
      <c r="A33" t="s">
        <v>96</v>
      </c>
      <c r="B33" t="s">
        <v>97</v>
      </c>
      <c r="C33" t="s">
        <v>98</v>
      </c>
      <c r="D33" t="s">
        <v>769</v>
      </c>
      <c r="E33" t="s">
        <v>1199</v>
      </c>
      <c r="F33">
        <v>840</v>
      </c>
      <c r="G33" t="s">
        <v>1200</v>
      </c>
      <c r="I33" s="2" t="s">
        <v>1047</v>
      </c>
      <c r="J33" s="2">
        <v>72</v>
      </c>
      <c r="K33" s="3" t="s">
        <v>1048</v>
      </c>
      <c r="N33" s="5" t="s">
        <v>1384</v>
      </c>
      <c r="O33" s="5" t="s">
        <v>1776</v>
      </c>
      <c r="P33" t="s">
        <v>1696</v>
      </c>
    </row>
    <row r="34" spans="1:16" x14ac:dyDescent="0.35">
      <c r="A34" t="s">
        <v>93</v>
      </c>
      <c r="B34" t="s">
        <v>94</v>
      </c>
      <c r="C34" t="s">
        <v>95</v>
      </c>
      <c r="D34" t="s">
        <v>768</v>
      </c>
      <c r="E34" t="s">
        <v>1199</v>
      </c>
      <c r="F34">
        <v>840</v>
      </c>
      <c r="G34" t="s">
        <v>1200</v>
      </c>
      <c r="I34" s="2" t="s">
        <v>1219</v>
      </c>
      <c r="J34" s="2">
        <v>974</v>
      </c>
      <c r="K34" s="3" t="s">
        <v>1220</v>
      </c>
      <c r="N34" s="5" t="s">
        <v>1385</v>
      </c>
      <c r="O34" s="5" t="s">
        <v>1782</v>
      </c>
      <c r="P34" t="s">
        <v>1702</v>
      </c>
    </row>
    <row r="35" spans="1:16" x14ac:dyDescent="0.35">
      <c r="A35" t="s">
        <v>99</v>
      </c>
      <c r="B35" t="s">
        <v>100</v>
      </c>
      <c r="C35" t="s">
        <v>101</v>
      </c>
      <c r="D35" t="s">
        <v>770</v>
      </c>
      <c r="E35" t="s">
        <v>1039</v>
      </c>
      <c r="F35">
        <v>96</v>
      </c>
      <c r="G35" t="s">
        <v>1040</v>
      </c>
      <c r="I35" s="2" t="s">
        <v>1049</v>
      </c>
      <c r="J35" s="2">
        <v>84</v>
      </c>
      <c r="K35" s="3" t="s">
        <v>1050</v>
      </c>
      <c r="N35" s="5" t="s">
        <v>1386</v>
      </c>
      <c r="O35" s="5" t="s">
        <v>1766</v>
      </c>
      <c r="P35" t="s">
        <v>1686</v>
      </c>
    </row>
    <row r="36" spans="1:16" x14ac:dyDescent="0.35">
      <c r="A36" t="s">
        <v>102</v>
      </c>
      <c r="B36" t="s">
        <v>103</v>
      </c>
      <c r="C36" t="s">
        <v>104</v>
      </c>
      <c r="D36" t="s">
        <v>771</v>
      </c>
      <c r="E36" t="s">
        <v>1032</v>
      </c>
      <c r="F36">
        <v>975</v>
      </c>
      <c r="G36" t="s">
        <v>1216</v>
      </c>
      <c r="I36" s="2" t="s">
        <v>1051</v>
      </c>
      <c r="J36" s="2">
        <v>124</v>
      </c>
      <c r="K36" s="3" t="s">
        <v>1052</v>
      </c>
      <c r="N36" s="5" t="s">
        <v>1387</v>
      </c>
      <c r="O36" s="5" t="s">
        <v>1796</v>
      </c>
      <c r="P36" t="s">
        <v>1716</v>
      </c>
    </row>
    <row r="37" spans="1:16" x14ac:dyDescent="0.35">
      <c r="A37" t="s">
        <v>105</v>
      </c>
      <c r="B37" t="s">
        <v>106</v>
      </c>
      <c r="C37" t="s">
        <v>107</v>
      </c>
      <c r="D37" t="s">
        <v>772</v>
      </c>
      <c r="E37" t="s">
        <v>1211</v>
      </c>
      <c r="F37">
        <v>952</v>
      </c>
      <c r="G37" t="s">
        <v>1314</v>
      </c>
      <c r="I37" s="2" t="s">
        <v>1053</v>
      </c>
      <c r="J37" s="2">
        <v>976</v>
      </c>
      <c r="K37" s="3" t="s">
        <v>1054</v>
      </c>
      <c r="N37" s="5" t="s">
        <v>1388</v>
      </c>
      <c r="O37" s="5" t="s">
        <v>1764</v>
      </c>
      <c r="P37" t="s">
        <v>1684</v>
      </c>
    </row>
    <row r="38" spans="1:16" x14ac:dyDescent="0.35">
      <c r="A38" t="s">
        <v>108</v>
      </c>
      <c r="B38" t="s">
        <v>109</v>
      </c>
      <c r="C38" t="s">
        <v>110</v>
      </c>
      <c r="D38" t="s">
        <v>773</v>
      </c>
      <c r="E38" t="s">
        <v>1035</v>
      </c>
      <c r="F38">
        <v>108</v>
      </c>
      <c r="G38" t="s">
        <v>1036</v>
      </c>
      <c r="I38" s="2" t="s">
        <v>1055</v>
      </c>
      <c r="J38" s="2">
        <v>756</v>
      </c>
      <c r="K38" s="3" t="s">
        <v>1056</v>
      </c>
      <c r="N38" s="5" t="s">
        <v>1389</v>
      </c>
      <c r="O38" s="5" t="s">
        <v>1755</v>
      </c>
      <c r="P38" t="s">
        <v>1675</v>
      </c>
    </row>
    <row r="39" spans="1:16" x14ac:dyDescent="0.35">
      <c r="A39" t="s">
        <v>111</v>
      </c>
      <c r="B39" t="s">
        <v>112</v>
      </c>
      <c r="C39" t="s">
        <v>113</v>
      </c>
      <c r="D39" t="s">
        <v>774</v>
      </c>
      <c r="E39" t="s">
        <v>1118</v>
      </c>
      <c r="F39">
        <v>116</v>
      </c>
      <c r="G39" t="s">
        <v>1248</v>
      </c>
      <c r="I39" s="2" t="s">
        <v>1057</v>
      </c>
      <c r="J39" s="2">
        <v>990</v>
      </c>
      <c r="K39" s="3" t="s">
        <v>1221</v>
      </c>
      <c r="N39" s="5" t="s">
        <v>1390</v>
      </c>
      <c r="O39" s="5" t="s">
        <v>1779</v>
      </c>
      <c r="P39" t="s">
        <v>1699</v>
      </c>
    </row>
    <row r="40" spans="1:16" x14ac:dyDescent="0.35">
      <c r="A40" t="s">
        <v>114</v>
      </c>
      <c r="B40" t="s">
        <v>115</v>
      </c>
      <c r="C40" t="s">
        <v>116</v>
      </c>
      <c r="D40" t="s">
        <v>775</v>
      </c>
      <c r="E40" t="s">
        <v>1208</v>
      </c>
      <c r="F40">
        <v>950</v>
      </c>
      <c r="G40" t="s">
        <v>1320</v>
      </c>
      <c r="I40" s="2" t="s">
        <v>1222</v>
      </c>
      <c r="J40" s="2">
        <v>0</v>
      </c>
      <c r="K40" s="3" t="s">
        <v>1223</v>
      </c>
      <c r="N40" s="5" t="s">
        <v>1391</v>
      </c>
      <c r="O40" s="5" t="s">
        <v>1823</v>
      </c>
      <c r="P40" t="s">
        <v>1744</v>
      </c>
    </row>
    <row r="41" spans="1:16" x14ac:dyDescent="0.35">
      <c r="A41" t="s">
        <v>117</v>
      </c>
      <c r="B41" t="s">
        <v>118</v>
      </c>
      <c r="C41" t="s">
        <v>119</v>
      </c>
      <c r="D41" t="s">
        <v>776</v>
      </c>
      <c r="E41" t="s">
        <v>1051</v>
      </c>
      <c r="F41">
        <v>124</v>
      </c>
      <c r="G41" t="s">
        <v>1052</v>
      </c>
      <c r="I41" s="2" t="s">
        <v>1058</v>
      </c>
      <c r="J41" s="2">
        <v>170</v>
      </c>
      <c r="K41" s="3" t="s">
        <v>1059</v>
      </c>
      <c r="N41" s="5" t="s">
        <v>1392</v>
      </c>
      <c r="O41" s="5" t="s">
        <v>1819</v>
      </c>
      <c r="P41" t="s">
        <v>1740</v>
      </c>
    </row>
    <row r="42" spans="1:16" x14ac:dyDescent="0.35">
      <c r="A42" t="s">
        <v>120</v>
      </c>
      <c r="B42" t="s">
        <v>121</v>
      </c>
      <c r="C42" t="s">
        <v>122</v>
      </c>
      <c r="D42" t="s">
        <v>777</v>
      </c>
      <c r="E42" t="s">
        <v>1063</v>
      </c>
      <c r="F42">
        <v>132</v>
      </c>
      <c r="G42" t="s">
        <v>1225</v>
      </c>
      <c r="I42" s="2" t="s">
        <v>1060</v>
      </c>
      <c r="J42" s="2">
        <v>188</v>
      </c>
      <c r="K42" s="3" t="s">
        <v>1061</v>
      </c>
      <c r="N42" s="5" t="s">
        <v>1393</v>
      </c>
      <c r="O42" s="5" t="s">
        <v>1761</v>
      </c>
      <c r="P42" t="s">
        <v>1681</v>
      </c>
    </row>
    <row r="43" spans="1:16" x14ac:dyDescent="0.35">
      <c r="A43" t="s">
        <v>123</v>
      </c>
      <c r="B43" t="s">
        <v>124</v>
      </c>
      <c r="C43" t="s">
        <v>125</v>
      </c>
      <c r="D43" t="s">
        <v>778</v>
      </c>
      <c r="E43" t="s">
        <v>1123</v>
      </c>
      <c r="F43">
        <v>136</v>
      </c>
      <c r="G43" t="s">
        <v>1253</v>
      </c>
      <c r="I43" s="2" t="s">
        <v>1062</v>
      </c>
      <c r="J43" s="2">
        <v>931</v>
      </c>
      <c r="K43" s="3" t="s">
        <v>1224</v>
      </c>
      <c r="N43" s="5" t="s">
        <v>1394</v>
      </c>
      <c r="O43" s="5" t="s">
        <v>1821</v>
      </c>
      <c r="P43" t="s">
        <v>1742</v>
      </c>
    </row>
    <row r="44" spans="1:16" x14ac:dyDescent="0.35">
      <c r="A44" t="s">
        <v>126</v>
      </c>
      <c r="B44" t="s">
        <v>127</v>
      </c>
      <c r="C44" t="s">
        <v>128</v>
      </c>
      <c r="D44" t="s">
        <v>779</v>
      </c>
      <c r="E44" t="s">
        <v>1208</v>
      </c>
      <c r="F44">
        <v>950</v>
      </c>
      <c r="G44" t="s">
        <v>1320</v>
      </c>
      <c r="I44" s="2" t="s">
        <v>1063</v>
      </c>
      <c r="J44" s="2">
        <v>132</v>
      </c>
      <c r="K44" s="3" t="s">
        <v>1225</v>
      </c>
      <c r="N44" s="5" t="s">
        <v>1395</v>
      </c>
      <c r="O44" s="5" t="s">
        <v>1822</v>
      </c>
      <c r="P44" t="s">
        <v>1743</v>
      </c>
    </row>
    <row r="45" spans="1:16" x14ac:dyDescent="0.35">
      <c r="A45" t="s">
        <v>129</v>
      </c>
      <c r="B45" t="s">
        <v>130</v>
      </c>
      <c r="C45" t="s">
        <v>131</v>
      </c>
      <c r="D45" t="s">
        <v>780</v>
      </c>
      <c r="E45" t="s">
        <v>1208</v>
      </c>
      <c r="F45">
        <v>950</v>
      </c>
      <c r="G45" t="s">
        <v>1320</v>
      </c>
      <c r="I45" s="2" t="s">
        <v>1064</v>
      </c>
      <c r="J45" s="2">
        <v>203</v>
      </c>
      <c r="K45" s="3" t="s">
        <v>1065</v>
      </c>
      <c r="N45" s="5" t="s">
        <v>1396</v>
      </c>
      <c r="O45" s="5" t="s">
        <v>1786</v>
      </c>
      <c r="P45" t="s">
        <v>1706</v>
      </c>
    </row>
    <row r="46" spans="1:16" x14ac:dyDescent="0.35">
      <c r="A46" t="s">
        <v>132</v>
      </c>
      <c r="B46" t="s">
        <v>133</v>
      </c>
      <c r="C46" t="s">
        <v>134</v>
      </c>
      <c r="D46" t="s">
        <v>781</v>
      </c>
      <c r="E46" t="s">
        <v>1057</v>
      </c>
      <c r="F46">
        <v>990</v>
      </c>
      <c r="G46" t="s">
        <v>1221</v>
      </c>
      <c r="I46" s="2" t="s">
        <v>1066</v>
      </c>
      <c r="J46" s="2">
        <v>262</v>
      </c>
      <c r="K46" s="3" t="s">
        <v>1067</v>
      </c>
      <c r="N46" s="5" t="s">
        <v>1397</v>
      </c>
      <c r="O46" s="5" t="s">
        <v>1820</v>
      </c>
      <c r="P46" t="s">
        <v>1741</v>
      </c>
    </row>
    <row r="47" spans="1:16" x14ac:dyDescent="0.35">
      <c r="A47" t="s">
        <v>135</v>
      </c>
      <c r="B47" t="s">
        <v>136</v>
      </c>
      <c r="C47" t="s">
        <v>137</v>
      </c>
      <c r="D47" t="s">
        <v>782</v>
      </c>
      <c r="E47" t="s">
        <v>1222</v>
      </c>
      <c r="F47">
        <v>0</v>
      </c>
      <c r="G47" t="s">
        <v>1223</v>
      </c>
      <c r="I47" s="2" t="s">
        <v>1068</v>
      </c>
      <c r="J47" s="2">
        <v>208</v>
      </c>
      <c r="K47" s="3" t="s">
        <v>1069</v>
      </c>
      <c r="N47" s="5" t="s">
        <v>1398</v>
      </c>
      <c r="O47" s="5" t="s">
        <v>1948</v>
      </c>
      <c r="P47" t="s">
        <v>1717</v>
      </c>
    </row>
    <row r="48" spans="1:16" x14ac:dyDescent="0.35">
      <c r="A48" t="s">
        <v>142</v>
      </c>
      <c r="B48" t="s">
        <v>143</v>
      </c>
      <c r="C48" t="s">
        <v>144</v>
      </c>
      <c r="D48" t="s">
        <v>785</v>
      </c>
      <c r="E48" t="s">
        <v>1021</v>
      </c>
      <c r="F48">
        <v>36</v>
      </c>
      <c r="G48" t="s">
        <v>1022</v>
      </c>
      <c r="I48" s="2" t="s">
        <v>1070</v>
      </c>
      <c r="J48" s="2">
        <v>214</v>
      </c>
      <c r="K48" s="3" t="s">
        <v>1071</v>
      </c>
      <c r="N48" s="5" t="s">
        <v>1399</v>
      </c>
      <c r="O48" s="5" t="s">
        <v>1807</v>
      </c>
      <c r="P48" t="s">
        <v>1728</v>
      </c>
    </row>
    <row r="49" spans="1:16" x14ac:dyDescent="0.35">
      <c r="A49" t="s">
        <v>145</v>
      </c>
      <c r="B49" t="s">
        <v>146</v>
      </c>
      <c r="C49" t="s">
        <v>147</v>
      </c>
      <c r="D49" t="s">
        <v>786</v>
      </c>
      <c r="E49" t="s">
        <v>1021</v>
      </c>
      <c r="F49">
        <v>36</v>
      </c>
      <c r="G49" t="s">
        <v>1022</v>
      </c>
      <c r="I49" s="2" t="s">
        <v>1072</v>
      </c>
      <c r="J49" s="2">
        <v>12</v>
      </c>
      <c r="K49" s="3" t="s">
        <v>1073</v>
      </c>
      <c r="N49" s="5" t="s">
        <v>1400</v>
      </c>
      <c r="O49" s="5" t="s">
        <v>1797</v>
      </c>
      <c r="P49" t="s">
        <v>1718</v>
      </c>
    </row>
    <row r="50" spans="1:16" x14ac:dyDescent="0.35">
      <c r="A50" t="s">
        <v>148</v>
      </c>
      <c r="B50" t="s">
        <v>149</v>
      </c>
      <c r="C50" t="s">
        <v>150</v>
      </c>
      <c r="D50" t="s">
        <v>787</v>
      </c>
      <c r="E50" t="s">
        <v>1058</v>
      </c>
      <c r="F50">
        <v>170</v>
      </c>
      <c r="G50" t="s">
        <v>1059</v>
      </c>
      <c r="I50" s="2" t="s">
        <v>1074</v>
      </c>
      <c r="J50" s="2">
        <v>818</v>
      </c>
      <c r="K50" s="3" t="s">
        <v>1075</v>
      </c>
      <c r="N50" s="5" t="s">
        <v>1401</v>
      </c>
      <c r="O50" s="5" t="s">
        <v>1774</v>
      </c>
      <c r="P50" t="s">
        <v>1694</v>
      </c>
    </row>
    <row r="51" spans="1:16" x14ac:dyDescent="0.35">
      <c r="A51" t="s">
        <v>151</v>
      </c>
      <c r="B51" t="s">
        <v>152</v>
      </c>
      <c r="C51" t="s">
        <v>153</v>
      </c>
      <c r="D51" t="s">
        <v>788</v>
      </c>
      <c r="E51" t="s">
        <v>1119</v>
      </c>
      <c r="F51">
        <v>174</v>
      </c>
      <c r="G51" t="s">
        <v>1249</v>
      </c>
      <c r="I51" s="2" t="s">
        <v>1076</v>
      </c>
      <c r="J51" s="2">
        <v>232</v>
      </c>
      <c r="K51" s="3" t="s">
        <v>1077</v>
      </c>
      <c r="N51" s="5" t="s">
        <v>1402</v>
      </c>
      <c r="O51" s="5" t="s">
        <v>1815</v>
      </c>
      <c r="P51" t="s">
        <v>1736</v>
      </c>
    </row>
    <row r="52" spans="1:16" x14ac:dyDescent="0.35">
      <c r="A52" t="s">
        <v>158</v>
      </c>
      <c r="B52" t="s">
        <v>159</v>
      </c>
      <c r="C52" t="s">
        <v>160</v>
      </c>
      <c r="D52" t="s">
        <v>791</v>
      </c>
      <c r="E52" t="s">
        <v>1060</v>
      </c>
      <c r="F52">
        <v>188</v>
      </c>
      <c r="G52" t="s">
        <v>1061</v>
      </c>
      <c r="I52" s="2" t="s">
        <v>1078</v>
      </c>
      <c r="J52" s="2">
        <v>230</v>
      </c>
      <c r="K52" s="3" t="s">
        <v>1079</v>
      </c>
      <c r="N52" s="5" t="s">
        <v>1403</v>
      </c>
      <c r="O52" s="5" t="s">
        <v>1757</v>
      </c>
      <c r="P52" t="s">
        <v>1677</v>
      </c>
    </row>
    <row r="53" spans="1:16" x14ac:dyDescent="0.35">
      <c r="A53" t="s">
        <v>724</v>
      </c>
      <c r="B53" t="s">
        <v>161</v>
      </c>
      <c r="C53" t="s">
        <v>162</v>
      </c>
      <c r="D53" t="s">
        <v>792</v>
      </c>
      <c r="E53" t="s">
        <v>1211</v>
      </c>
      <c r="F53">
        <v>952</v>
      </c>
      <c r="G53" t="s">
        <v>1314</v>
      </c>
      <c r="I53" s="2" t="s">
        <v>1080</v>
      </c>
      <c r="J53" s="2">
        <v>978</v>
      </c>
      <c r="K53" s="3" t="s">
        <v>1081</v>
      </c>
      <c r="N53" s="5" t="s">
        <v>1404</v>
      </c>
      <c r="O53" s="5" t="s">
        <v>1799</v>
      </c>
      <c r="P53" t="s">
        <v>1720</v>
      </c>
    </row>
    <row r="54" spans="1:16" x14ac:dyDescent="0.35">
      <c r="A54" t="s">
        <v>163</v>
      </c>
      <c r="B54" t="s">
        <v>164</v>
      </c>
      <c r="C54" t="s">
        <v>165</v>
      </c>
      <c r="D54" t="s">
        <v>793</v>
      </c>
      <c r="E54" t="s">
        <v>1102</v>
      </c>
      <c r="F54">
        <v>191</v>
      </c>
      <c r="G54" t="s">
        <v>1232</v>
      </c>
      <c r="I54" s="2" t="s">
        <v>1082</v>
      </c>
      <c r="J54" s="2">
        <v>242</v>
      </c>
      <c r="K54" s="3" t="s">
        <v>1226</v>
      </c>
      <c r="N54" s="5" t="s">
        <v>1405</v>
      </c>
      <c r="O54" s="5" t="s">
        <v>1762</v>
      </c>
      <c r="P54" t="s">
        <v>1682</v>
      </c>
    </row>
    <row r="55" spans="1:16" x14ac:dyDescent="0.35">
      <c r="A55" t="s">
        <v>166</v>
      </c>
      <c r="B55" t="s">
        <v>167</v>
      </c>
      <c r="C55" t="s">
        <v>168</v>
      </c>
      <c r="D55" t="s">
        <v>794</v>
      </c>
      <c r="E55" t="s">
        <v>1062</v>
      </c>
      <c r="F55">
        <v>931</v>
      </c>
      <c r="G55" t="s">
        <v>1224</v>
      </c>
      <c r="I55" s="2" t="s">
        <v>1083</v>
      </c>
      <c r="J55" s="2">
        <v>238</v>
      </c>
      <c r="K55" s="3" t="s">
        <v>1084</v>
      </c>
      <c r="N55" s="5" t="s">
        <v>1406</v>
      </c>
      <c r="O55" s="5" t="s">
        <v>1780</v>
      </c>
      <c r="P55" t="s">
        <v>1700</v>
      </c>
    </row>
    <row r="56" spans="1:16" x14ac:dyDescent="0.35">
      <c r="A56" t="s">
        <v>169</v>
      </c>
      <c r="B56" t="s">
        <v>170</v>
      </c>
      <c r="C56" t="s">
        <v>171</v>
      </c>
      <c r="D56" t="s">
        <v>795</v>
      </c>
      <c r="E56" t="s">
        <v>1080</v>
      </c>
      <c r="F56">
        <v>978</v>
      </c>
      <c r="G56" t="s">
        <v>1081</v>
      </c>
      <c r="I56" s="2" t="s">
        <v>1085</v>
      </c>
      <c r="J56" s="2">
        <v>826</v>
      </c>
      <c r="K56" s="3" t="s">
        <v>1086</v>
      </c>
      <c r="N56" s="5" t="s">
        <v>1407</v>
      </c>
      <c r="O56" s="5" t="s">
        <v>1800</v>
      </c>
      <c r="P56" t="s">
        <v>1721</v>
      </c>
    </row>
    <row r="57" spans="1:16" x14ac:dyDescent="0.35">
      <c r="A57" t="s">
        <v>172</v>
      </c>
      <c r="B57" t="s">
        <v>173</v>
      </c>
      <c r="C57" t="s">
        <v>174</v>
      </c>
      <c r="D57" t="s">
        <v>796</v>
      </c>
      <c r="E57" t="s">
        <v>1064</v>
      </c>
      <c r="F57">
        <v>203</v>
      </c>
      <c r="G57" t="s">
        <v>1065</v>
      </c>
      <c r="I57" s="2" t="s">
        <v>1087</v>
      </c>
      <c r="J57" s="2">
        <v>981</v>
      </c>
      <c r="K57" s="3" t="s">
        <v>1088</v>
      </c>
      <c r="N57" s="5" t="s">
        <v>1408</v>
      </c>
      <c r="O57" s="5" t="s">
        <v>1765</v>
      </c>
      <c r="P57" t="s">
        <v>1685</v>
      </c>
    </row>
    <row r="58" spans="1:16" x14ac:dyDescent="0.35">
      <c r="A58" t="s">
        <v>721</v>
      </c>
      <c r="B58" t="s">
        <v>156</v>
      </c>
      <c r="C58" t="s">
        <v>157</v>
      </c>
      <c r="D58" t="s">
        <v>790</v>
      </c>
      <c r="E58" t="s">
        <v>1053</v>
      </c>
      <c r="F58">
        <v>976</v>
      </c>
      <c r="G58" t="s">
        <v>1054</v>
      </c>
      <c r="I58" s="2" t="s">
        <v>1227</v>
      </c>
      <c r="J58" s="2">
        <v>0</v>
      </c>
      <c r="K58" s="3" t="s">
        <v>1228</v>
      </c>
      <c r="N58" s="5" t="s">
        <v>1409</v>
      </c>
      <c r="O58" s="5" t="s">
        <v>1763</v>
      </c>
      <c r="P58" t="s">
        <v>1683</v>
      </c>
    </row>
    <row r="59" spans="1:16" x14ac:dyDescent="0.35">
      <c r="A59" t="s">
        <v>175</v>
      </c>
      <c r="B59" t="s">
        <v>176</v>
      </c>
      <c r="C59" t="s">
        <v>177</v>
      </c>
      <c r="D59" t="s">
        <v>797</v>
      </c>
      <c r="E59" t="s">
        <v>1068</v>
      </c>
      <c r="F59">
        <v>208</v>
      </c>
      <c r="G59" t="s">
        <v>1069</v>
      </c>
      <c r="I59" s="2" t="s">
        <v>1089</v>
      </c>
      <c r="J59" s="2">
        <v>936</v>
      </c>
      <c r="K59" s="3" t="s">
        <v>1090</v>
      </c>
      <c r="N59" s="5" t="s">
        <v>1410</v>
      </c>
      <c r="O59" s="5" t="s">
        <v>1818</v>
      </c>
      <c r="P59" t="s">
        <v>1739</v>
      </c>
    </row>
    <row r="60" spans="1:16" x14ac:dyDescent="0.35">
      <c r="A60" t="s">
        <v>178</v>
      </c>
      <c r="B60" t="s">
        <v>179</v>
      </c>
      <c r="C60" t="s">
        <v>180</v>
      </c>
      <c r="D60" t="s">
        <v>798</v>
      </c>
      <c r="E60" t="s">
        <v>1066</v>
      </c>
      <c r="F60">
        <v>262</v>
      </c>
      <c r="G60" t="s">
        <v>1067</v>
      </c>
      <c r="I60" s="2" t="s">
        <v>1091</v>
      </c>
      <c r="J60" s="2">
        <v>292</v>
      </c>
      <c r="K60" s="3" t="s">
        <v>1092</v>
      </c>
      <c r="N60" s="5" t="s">
        <v>1411</v>
      </c>
      <c r="O60" s="5" t="s">
        <v>1808</v>
      </c>
      <c r="P60" t="s">
        <v>1729</v>
      </c>
    </row>
    <row r="61" spans="1:16" x14ac:dyDescent="0.35">
      <c r="A61" t="s">
        <v>181</v>
      </c>
      <c r="B61" t="s">
        <v>182</v>
      </c>
      <c r="C61" t="s">
        <v>183</v>
      </c>
      <c r="D61" t="s">
        <v>799</v>
      </c>
      <c r="E61" t="s">
        <v>1209</v>
      </c>
      <c r="F61">
        <v>951</v>
      </c>
      <c r="G61" t="s">
        <v>1210</v>
      </c>
      <c r="I61" s="2" t="s">
        <v>1093</v>
      </c>
      <c r="J61" s="2">
        <v>270</v>
      </c>
      <c r="K61" s="3" t="s">
        <v>1094</v>
      </c>
      <c r="N61" s="5" t="s">
        <v>1412</v>
      </c>
      <c r="O61" s="5" t="s">
        <v>1805</v>
      </c>
      <c r="P61" t="s">
        <v>1726</v>
      </c>
    </row>
    <row r="62" spans="1:16" x14ac:dyDescent="0.35">
      <c r="A62" t="s">
        <v>184</v>
      </c>
      <c r="B62" t="s">
        <v>185</v>
      </c>
      <c r="C62" t="s">
        <v>186</v>
      </c>
      <c r="D62" t="s">
        <v>800</v>
      </c>
      <c r="E62" t="s">
        <v>1070</v>
      </c>
      <c r="F62">
        <v>214</v>
      </c>
      <c r="G62" t="s">
        <v>1071</v>
      </c>
      <c r="I62" s="2" t="s">
        <v>1095</v>
      </c>
      <c r="J62" s="2">
        <v>324</v>
      </c>
      <c r="K62" s="3" t="s">
        <v>1096</v>
      </c>
      <c r="N62" s="5" t="s">
        <v>1413</v>
      </c>
      <c r="O62" s="5" t="s">
        <v>1767</v>
      </c>
      <c r="P62" t="s">
        <v>1687</v>
      </c>
    </row>
    <row r="63" spans="1:16" x14ac:dyDescent="0.35">
      <c r="A63" t="s">
        <v>187</v>
      </c>
      <c r="B63" t="s">
        <v>188</v>
      </c>
      <c r="C63" t="s">
        <v>189</v>
      </c>
      <c r="D63" t="s">
        <v>801</v>
      </c>
      <c r="E63" t="s">
        <v>1199</v>
      </c>
      <c r="F63">
        <v>840</v>
      </c>
      <c r="G63" t="s">
        <v>1200</v>
      </c>
      <c r="I63" s="2" t="s">
        <v>1097</v>
      </c>
      <c r="J63" s="2">
        <v>320</v>
      </c>
      <c r="K63" s="3" t="s">
        <v>1098</v>
      </c>
      <c r="N63" s="5" t="s">
        <v>1414</v>
      </c>
      <c r="O63" s="5" t="s">
        <v>1804</v>
      </c>
      <c r="P63" t="s">
        <v>1725</v>
      </c>
    </row>
    <row r="64" spans="1:16" x14ac:dyDescent="0.35">
      <c r="A64" t="s">
        <v>190</v>
      </c>
      <c r="B64" t="s">
        <v>191</v>
      </c>
      <c r="C64" t="s">
        <v>192</v>
      </c>
      <c r="D64" t="s">
        <v>802</v>
      </c>
      <c r="E64" t="s">
        <v>1074</v>
      </c>
      <c r="F64">
        <v>818</v>
      </c>
      <c r="G64" t="s">
        <v>1075</v>
      </c>
      <c r="I64" s="2" t="s">
        <v>1099</v>
      </c>
      <c r="J64" s="2">
        <v>328</v>
      </c>
      <c r="K64" s="3" t="s">
        <v>1229</v>
      </c>
      <c r="N64" s="5" t="s">
        <v>1415</v>
      </c>
      <c r="O64" s="5" t="s">
        <v>1791</v>
      </c>
      <c r="P64" t="s">
        <v>1711</v>
      </c>
    </row>
    <row r="65" spans="1:16" x14ac:dyDescent="0.35">
      <c r="A65" t="s">
        <v>193</v>
      </c>
      <c r="B65" t="s">
        <v>194</v>
      </c>
      <c r="C65" t="s">
        <v>195</v>
      </c>
      <c r="D65" t="s">
        <v>803</v>
      </c>
      <c r="E65" t="s">
        <v>1199</v>
      </c>
      <c r="F65">
        <v>840</v>
      </c>
      <c r="G65" t="s">
        <v>1200</v>
      </c>
      <c r="I65" s="2" t="s">
        <v>1100</v>
      </c>
      <c r="J65" s="2">
        <v>344</v>
      </c>
      <c r="K65" s="3" t="s">
        <v>1230</v>
      </c>
      <c r="N65" s="5" t="s">
        <v>1416</v>
      </c>
      <c r="O65" s="5" t="s">
        <v>1803</v>
      </c>
      <c r="P65" t="s">
        <v>1724</v>
      </c>
    </row>
    <row r="66" spans="1:16" x14ac:dyDescent="0.35">
      <c r="A66" t="s">
        <v>196</v>
      </c>
      <c r="B66" t="s">
        <v>197</v>
      </c>
      <c r="C66" t="s">
        <v>198</v>
      </c>
      <c r="D66" t="s">
        <v>804</v>
      </c>
      <c r="E66" t="s">
        <v>1208</v>
      </c>
      <c r="F66">
        <v>950</v>
      </c>
      <c r="G66" t="s">
        <v>1320</v>
      </c>
      <c r="I66" s="2" t="s">
        <v>1101</v>
      </c>
      <c r="J66" s="2">
        <v>340</v>
      </c>
      <c r="K66" s="3" t="s">
        <v>1231</v>
      </c>
      <c r="N66" s="5" t="s">
        <v>1417</v>
      </c>
      <c r="O66" s="5" t="s">
        <v>1802</v>
      </c>
      <c r="P66" t="s">
        <v>1723</v>
      </c>
    </row>
    <row r="67" spans="1:16" x14ac:dyDescent="0.35">
      <c r="A67" t="s">
        <v>199</v>
      </c>
      <c r="B67" t="s">
        <v>200</v>
      </c>
      <c r="C67" t="s">
        <v>201</v>
      </c>
      <c r="D67" t="s">
        <v>805</v>
      </c>
      <c r="E67" t="s">
        <v>1076</v>
      </c>
      <c r="F67">
        <v>232</v>
      </c>
      <c r="G67" t="s">
        <v>1077</v>
      </c>
      <c r="I67" s="2" t="s">
        <v>1102</v>
      </c>
      <c r="J67" s="2">
        <v>191</v>
      </c>
      <c r="K67" s="3" t="s">
        <v>1232</v>
      </c>
      <c r="N67" s="5" t="s">
        <v>1418</v>
      </c>
      <c r="O67" s="5" t="s">
        <v>1758</v>
      </c>
      <c r="P67" t="s">
        <v>1678</v>
      </c>
    </row>
    <row r="68" spans="1:16" x14ac:dyDescent="0.35">
      <c r="A68" t="s">
        <v>202</v>
      </c>
      <c r="B68" t="s">
        <v>203</v>
      </c>
      <c r="C68" t="s">
        <v>204</v>
      </c>
      <c r="D68" t="s">
        <v>806</v>
      </c>
      <c r="E68" t="s">
        <v>1080</v>
      </c>
      <c r="F68">
        <v>978</v>
      </c>
      <c r="G68" t="s">
        <v>1081</v>
      </c>
      <c r="I68" s="2" t="s">
        <v>1103</v>
      </c>
      <c r="J68" s="2">
        <v>332</v>
      </c>
      <c r="K68" s="3" t="s">
        <v>1233</v>
      </c>
      <c r="N68" s="5" t="s">
        <v>1419</v>
      </c>
      <c r="O68" s="5" t="s">
        <v>1759</v>
      </c>
      <c r="P68" t="s">
        <v>1679</v>
      </c>
    </row>
    <row r="69" spans="1:16" x14ac:dyDescent="0.35">
      <c r="A69" t="s">
        <v>734</v>
      </c>
      <c r="B69" t="s">
        <v>619</v>
      </c>
      <c r="C69" t="s">
        <v>620</v>
      </c>
      <c r="D69" t="s">
        <v>948</v>
      </c>
      <c r="E69" t="s">
        <v>1182</v>
      </c>
      <c r="F69">
        <v>748</v>
      </c>
      <c r="G69" t="s">
        <v>1300</v>
      </c>
      <c r="I69" s="2" t="s">
        <v>1104</v>
      </c>
      <c r="J69" s="2">
        <v>348</v>
      </c>
      <c r="K69" s="3" t="s">
        <v>1234</v>
      </c>
      <c r="N69" s="5" t="s">
        <v>1420</v>
      </c>
      <c r="O69" s="5" t="s">
        <v>1770</v>
      </c>
      <c r="P69" t="s">
        <v>1690</v>
      </c>
    </row>
    <row r="70" spans="1:16" x14ac:dyDescent="0.35">
      <c r="A70" t="s">
        <v>205</v>
      </c>
      <c r="B70" t="s">
        <v>206</v>
      </c>
      <c r="C70" t="s">
        <v>207</v>
      </c>
      <c r="D70" t="s">
        <v>807</v>
      </c>
      <c r="E70" t="s">
        <v>1078</v>
      </c>
      <c r="F70">
        <v>230</v>
      </c>
      <c r="G70" t="s">
        <v>1079</v>
      </c>
      <c r="I70" s="2" t="s">
        <v>1105</v>
      </c>
      <c r="J70" s="2">
        <v>360</v>
      </c>
      <c r="K70" s="3" t="s">
        <v>1235</v>
      </c>
      <c r="N70" s="5" t="s">
        <v>1421</v>
      </c>
      <c r="O70" s="5" t="s">
        <v>1768</v>
      </c>
      <c r="P70" t="s">
        <v>1688</v>
      </c>
    </row>
    <row r="71" spans="1:16" x14ac:dyDescent="0.35">
      <c r="A71" t="s">
        <v>725</v>
      </c>
      <c r="B71" t="s">
        <v>208</v>
      </c>
      <c r="C71" t="s">
        <v>209</v>
      </c>
      <c r="D71" t="s">
        <v>808</v>
      </c>
      <c r="E71" t="s">
        <v>1083</v>
      </c>
      <c r="F71">
        <v>238</v>
      </c>
      <c r="G71" t="s">
        <v>1084</v>
      </c>
      <c r="I71" s="2" t="s">
        <v>1106</v>
      </c>
      <c r="J71" s="2">
        <v>376</v>
      </c>
      <c r="K71" s="3" t="s">
        <v>1236</v>
      </c>
      <c r="N71" s="5" t="s">
        <v>1422</v>
      </c>
      <c r="O71" s="5" t="s">
        <v>1814</v>
      </c>
      <c r="P71" t="s">
        <v>1735</v>
      </c>
    </row>
    <row r="72" spans="1:16" x14ac:dyDescent="0.35">
      <c r="A72" t="s">
        <v>210</v>
      </c>
      <c r="B72" t="s">
        <v>211</v>
      </c>
      <c r="C72" t="s">
        <v>212</v>
      </c>
      <c r="D72" t="s">
        <v>809</v>
      </c>
      <c r="E72" t="s">
        <v>1068</v>
      </c>
      <c r="F72">
        <v>208</v>
      </c>
      <c r="G72" t="s">
        <v>1069</v>
      </c>
      <c r="I72" s="2" t="s">
        <v>1237</v>
      </c>
      <c r="J72" s="2">
        <v>0</v>
      </c>
      <c r="K72" s="3" t="s">
        <v>1238</v>
      </c>
      <c r="N72" s="5" t="s">
        <v>1423</v>
      </c>
      <c r="O72" s="5" t="s">
        <v>1772</v>
      </c>
      <c r="P72" t="s">
        <v>1692</v>
      </c>
    </row>
    <row r="73" spans="1:16" x14ac:dyDescent="0.35">
      <c r="A73" t="s">
        <v>213</v>
      </c>
      <c r="B73" t="s">
        <v>214</v>
      </c>
      <c r="C73" t="s">
        <v>215</v>
      </c>
      <c r="D73" t="s">
        <v>810</v>
      </c>
      <c r="E73" t="s">
        <v>1082</v>
      </c>
      <c r="F73">
        <v>242</v>
      </c>
      <c r="G73" t="s">
        <v>1226</v>
      </c>
      <c r="I73" s="2" t="s">
        <v>1107</v>
      </c>
      <c r="J73" s="2">
        <v>356</v>
      </c>
      <c r="K73" s="3" t="s">
        <v>1239</v>
      </c>
      <c r="N73" s="5">
        <v>7103</v>
      </c>
      <c r="O73" s="5" t="s">
        <v>1949</v>
      </c>
      <c r="P73" s="5" t="s">
        <v>1950</v>
      </c>
    </row>
    <row r="74" spans="1:16" x14ac:dyDescent="0.35">
      <c r="A74" t="s">
        <v>216</v>
      </c>
      <c r="B74" t="s">
        <v>217</v>
      </c>
      <c r="C74" t="s">
        <v>218</v>
      </c>
      <c r="D74" t="s">
        <v>811</v>
      </c>
      <c r="E74" t="s">
        <v>1080</v>
      </c>
      <c r="F74">
        <v>978</v>
      </c>
      <c r="G74" t="s">
        <v>1081</v>
      </c>
      <c r="I74" s="2" t="s">
        <v>1108</v>
      </c>
      <c r="J74" s="2">
        <v>368</v>
      </c>
      <c r="K74" s="3" t="s">
        <v>1109</v>
      </c>
      <c r="N74" s="229">
        <v>7202</v>
      </c>
      <c r="O74" t="s">
        <v>1951</v>
      </c>
      <c r="P74" t="s">
        <v>1952</v>
      </c>
    </row>
    <row r="75" spans="1:16" x14ac:dyDescent="0.35">
      <c r="A75" t="s">
        <v>219</v>
      </c>
      <c r="B75" t="s">
        <v>220</v>
      </c>
      <c r="C75" t="s">
        <v>221</v>
      </c>
      <c r="D75" t="s">
        <v>812</v>
      </c>
      <c r="E75" t="s">
        <v>1080</v>
      </c>
      <c r="F75">
        <v>978</v>
      </c>
      <c r="G75" t="s">
        <v>1081</v>
      </c>
      <c r="I75" s="2" t="s">
        <v>1110</v>
      </c>
      <c r="J75" s="2">
        <v>364</v>
      </c>
      <c r="K75" s="3" t="s">
        <v>1240</v>
      </c>
    </row>
    <row r="76" spans="1:16" x14ac:dyDescent="0.35">
      <c r="A76" t="s">
        <v>222</v>
      </c>
      <c r="B76" t="s">
        <v>223</v>
      </c>
      <c r="C76" t="s">
        <v>224</v>
      </c>
      <c r="D76" t="s">
        <v>813</v>
      </c>
      <c r="E76" t="s">
        <v>1080</v>
      </c>
      <c r="F76">
        <v>978</v>
      </c>
      <c r="G76" t="s">
        <v>1081</v>
      </c>
      <c r="I76" s="2" t="s">
        <v>1111</v>
      </c>
      <c r="J76" s="2">
        <v>352</v>
      </c>
      <c r="K76" s="3" t="s">
        <v>1112</v>
      </c>
    </row>
    <row r="77" spans="1:16" x14ac:dyDescent="0.35">
      <c r="A77" t="s">
        <v>225</v>
      </c>
      <c r="B77" t="s">
        <v>226</v>
      </c>
      <c r="C77" t="s">
        <v>227</v>
      </c>
      <c r="D77" t="s">
        <v>814</v>
      </c>
      <c r="E77" t="s">
        <v>1080</v>
      </c>
      <c r="F77">
        <v>978</v>
      </c>
      <c r="G77" t="s">
        <v>1081</v>
      </c>
      <c r="I77" s="2" t="s">
        <v>1241</v>
      </c>
      <c r="J77" s="2">
        <v>0</v>
      </c>
      <c r="K77" s="3" t="s">
        <v>1242</v>
      </c>
    </row>
    <row r="78" spans="1:16" x14ac:dyDescent="0.35">
      <c r="A78" t="s">
        <v>228</v>
      </c>
      <c r="B78" t="s">
        <v>229</v>
      </c>
      <c r="C78" t="s">
        <v>230</v>
      </c>
      <c r="D78" t="s">
        <v>815</v>
      </c>
      <c r="E78" t="s">
        <v>1080</v>
      </c>
      <c r="F78">
        <v>978</v>
      </c>
      <c r="G78" t="s">
        <v>1081</v>
      </c>
      <c r="I78" s="2" t="s">
        <v>1113</v>
      </c>
      <c r="J78" s="2">
        <v>388</v>
      </c>
      <c r="K78" s="3" t="s">
        <v>1243</v>
      </c>
    </row>
    <row r="79" spans="1:16" x14ac:dyDescent="0.35">
      <c r="A79" t="s">
        <v>231</v>
      </c>
      <c r="B79" t="s">
        <v>232</v>
      </c>
      <c r="C79" t="s">
        <v>233</v>
      </c>
      <c r="D79" t="s">
        <v>816</v>
      </c>
      <c r="E79" t="s">
        <v>1208</v>
      </c>
      <c r="F79">
        <v>950</v>
      </c>
      <c r="G79" t="s">
        <v>1320</v>
      </c>
      <c r="I79" s="2" t="s">
        <v>1114</v>
      </c>
      <c r="J79" s="2">
        <v>400</v>
      </c>
      <c r="K79" s="3" t="s">
        <v>1244</v>
      </c>
    </row>
    <row r="80" spans="1:16" x14ac:dyDescent="0.35">
      <c r="A80" t="s">
        <v>234</v>
      </c>
      <c r="B80" t="s">
        <v>235</v>
      </c>
      <c r="C80" t="s">
        <v>236</v>
      </c>
      <c r="D80" t="s">
        <v>817</v>
      </c>
      <c r="E80" t="s">
        <v>1093</v>
      </c>
      <c r="F80">
        <v>270</v>
      </c>
      <c r="G80" t="s">
        <v>1094</v>
      </c>
      <c r="I80" s="2" t="s">
        <v>1115</v>
      </c>
      <c r="J80" s="2">
        <v>392</v>
      </c>
      <c r="K80" s="3" t="s">
        <v>1245</v>
      </c>
    </row>
    <row r="81" spans="1:11" x14ac:dyDescent="0.35">
      <c r="A81" t="s">
        <v>237</v>
      </c>
      <c r="B81" t="s">
        <v>238</v>
      </c>
      <c r="C81" t="s">
        <v>239</v>
      </c>
      <c r="D81" t="s">
        <v>818</v>
      </c>
      <c r="E81" t="s">
        <v>1087</v>
      </c>
      <c r="F81">
        <v>981</v>
      </c>
      <c r="G81" t="s">
        <v>1088</v>
      </c>
      <c r="I81" s="2" t="s">
        <v>1116</v>
      </c>
      <c r="J81" s="2">
        <v>404</v>
      </c>
      <c r="K81" s="3" t="s">
        <v>1246</v>
      </c>
    </row>
    <row r="82" spans="1:11" x14ac:dyDescent="0.35">
      <c r="A82" t="s">
        <v>240</v>
      </c>
      <c r="B82" t="s">
        <v>241</v>
      </c>
      <c r="C82" t="s">
        <v>242</v>
      </c>
      <c r="D82" t="s">
        <v>819</v>
      </c>
      <c r="E82" t="s">
        <v>1080</v>
      </c>
      <c r="F82">
        <v>978</v>
      </c>
      <c r="G82" t="s">
        <v>1081</v>
      </c>
      <c r="I82" s="2" t="s">
        <v>1117</v>
      </c>
      <c r="J82" s="2">
        <v>417</v>
      </c>
      <c r="K82" s="3" t="s">
        <v>1247</v>
      </c>
    </row>
    <row r="83" spans="1:11" x14ac:dyDescent="0.35">
      <c r="A83" t="s">
        <v>243</v>
      </c>
      <c r="B83" t="s">
        <v>244</v>
      </c>
      <c r="C83" t="s">
        <v>245</v>
      </c>
      <c r="D83" t="s">
        <v>820</v>
      </c>
      <c r="E83" t="s">
        <v>1089</v>
      </c>
      <c r="F83">
        <v>936</v>
      </c>
      <c r="G83" t="s">
        <v>1090</v>
      </c>
      <c r="I83" s="2" t="s">
        <v>1118</v>
      </c>
      <c r="J83" s="2">
        <v>116</v>
      </c>
      <c r="K83" s="3" t="s">
        <v>1248</v>
      </c>
    </row>
    <row r="84" spans="1:11" x14ac:dyDescent="0.35">
      <c r="A84" t="s">
        <v>246</v>
      </c>
      <c r="B84" t="s">
        <v>247</v>
      </c>
      <c r="C84" t="s">
        <v>248</v>
      </c>
      <c r="D84" t="s">
        <v>821</v>
      </c>
      <c r="E84" t="s">
        <v>1091</v>
      </c>
      <c r="F84">
        <v>292</v>
      </c>
      <c r="G84" t="s">
        <v>1092</v>
      </c>
      <c r="I84" s="2" t="s">
        <v>1119</v>
      </c>
      <c r="J84" s="2">
        <v>174</v>
      </c>
      <c r="K84" s="3" t="s">
        <v>1249</v>
      </c>
    </row>
    <row r="85" spans="1:11" x14ac:dyDescent="0.35">
      <c r="A85" t="s">
        <v>249</v>
      </c>
      <c r="B85" t="s">
        <v>250</v>
      </c>
      <c r="C85" t="s">
        <v>251</v>
      </c>
      <c r="D85" t="s">
        <v>822</v>
      </c>
      <c r="E85" t="s">
        <v>1080</v>
      </c>
      <c r="F85">
        <v>978</v>
      </c>
      <c r="G85" t="s">
        <v>1081</v>
      </c>
      <c r="I85" s="2" t="s">
        <v>1120</v>
      </c>
      <c r="J85" s="2">
        <v>408</v>
      </c>
      <c r="K85" s="3" t="s">
        <v>1250</v>
      </c>
    </row>
    <row r="86" spans="1:11" x14ac:dyDescent="0.35">
      <c r="A86" t="s">
        <v>252</v>
      </c>
      <c r="B86" t="s">
        <v>253</v>
      </c>
      <c r="C86" t="s">
        <v>254</v>
      </c>
      <c r="D86" t="s">
        <v>823</v>
      </c>
      <c r="E86" t="s">
        <v>1068</v>
      </c>
      <c r="F86">
        <v>208</v>
      </c>
      <c r="G86" t="s">
        <v>1069</v>
      </c>
      <c r="I86" s="2" t="s">
        <v>1121</v>
      </c>
      <c r="J86" s="2">
        <v>410</v>
      </c>
      <c r="K86" s="3" t="s">
        <v>1251</v>
      </c>
    </row>
    <row r="87" spans="1:11" x14ac:dyDescent="0.35">
      <c r="A87" t="s">
        <v>255</v>
      </c>
      <c r="B87" t="s">
        <v>256</v>
      </c>
      <c r="C87" t="s">
        <v>257</v>
      </c>
      <c r="D87" t="s">
        <v>824</v>
      </c>
      <c r="E87" t="s">
        <v>1209</v>
      </c>
      <c r="F87">
        <v>951</v>
      </c>
      <c r="G87" t="s">
        <v>1210</v>
      </c>
      <c r="I87" s="2" t="s">
        <v>1122</v>
      </c>
      <c r="J87" s="2">
        <v>414</v>
      </c>
      <c r="K87" s="3" t="s">
        <v>1252</v>
      </c>
    </row>
    <row r="88" spans="1:11" x14ac:dyDescent="0.35">
      <c r="A88" t="s">
        <v>258</v>
      </c>
      <c r="B88" t="s">
        <v>259</v>
      </c>
      <c r="C88" t="s">
        <v>260</v>
      </c>
      <c r="D88" t="s">
        <v>825</v>
      </c>
      <c r="E88" t="s">
        <v>1080</v>
      </c>
      <c r="F88">
        <v>978</v>
      </c>
      <c r="G88" t="s">
        <v>1081</v>
      </c>
      <c r="I88" s="2" t="s">
        <v>1123</v>
      </c>
      <c r="J88" s="2">
        <v>136</v>
      </c>
      <c r="K88" s="3" t="s">
        <v>1253</v>
      </c>
    </row>
    <row r="89" spans="1:11" x14ac:dyDescent="0.35">
      <c r="A89" t="s">
        <v>261</v>
      </c>
      <c r="B89" t="s">
        <v>262</v>
      </c>
      <c r="C89" t="s">
        <v>263</v>
      </c>
      <c r="D89" t="s">
        <v>826</v>
      </c>
      <c r="E89" t="s">
        <v>1199</v>
      </c>
      <c r="F89">
        <v>840</v>
      </c>
      <c r="G89" t="s">
        <v>1200</v>
      </c>
      <c r="I89" s="2" t="s">
        <v>1124</v>
      </c>
      <c r="J89" s="2">
        <v>398</v>
      </c>
      <c r="K89" s="3" t="s">
        <v>1254</v>
      </c>
    </row>
    <row r="90" spans="1:11" x14ac:dyDescent="0.35">
      <c r="A90" t="s">
        <v>264</v>
      </c>
      <c r="B90" t="s">
        <v>265</v>
      </c>
      <c r="C90" t="s">
        <v>266</v>
      </c>
      <c r="D90" t="s">
        <v>827</v>
      </c>
      <c r="E90" t="s">
        <v>1097</v>
      </c>
      <c r="F90">
        <v>320</v>
      </c>
      <c r="G90" t="s">
        <v>1098</v>
      </c>
      <c r="I90" s="2" t="s">
        <v>1125</v>
      </c>
      <c r="J90" s="2">
        <v>418</v>
      </c>
      <c r="K90" s="3" t="s">
        <v>1255</v>
      </c>
    </row>
    <row r="91" spans="1:11" x14ac:dyDescent="0.35">
      <c r="A91" t="s">
        <v>267</v>
      </c>
      <c r="B91" t="s">
        <v>268</v>
      </c>
      <c r="C91" t="s">
        <v>269</v>
      </c>
      <c r="D91" t="s">
        <v>828</v>
      </c>
      <c r="E91" t="s">
        <v>1227</v>
      </c>
      <c r="F91">
        <v>0</v>
      </c>
      <c r="G91" t="s">
        <v>1228</v>
      </c>
      <c r="I91" s="2" t="s">
        <v>1126</v>
      </c>
      <c r="J91" s="2">
        <v>422</v>
      </c>
      <c r="K91" s="3" t="s">
        <v>1256</v>
      </c>
    </row>
    <row r="92" spans="1:11" x14ac:dyDescent="0.35">
      <c r="A92" t="s">
        <v>270</v>
      </c>
      <c r="B92" t="s">
        <v>271</v>
      </c>
      <c r="C92" t="s">
        <v>272</v>
      </c>
      <c r="D92" t="s">
        <v>829</v>
      </c>
      <c r="E92" t="s">
        <v>1095</v>
      </c>
      <c r="F92">
        <v>324</v>
      </c>
      <c r="G92" t="s">
        <v>1096</v>
      </c>
      <c r="I92" s="2" t="s">
        <v>1127</v>
      </c>
      <c r="J92" s="2">
        <v>144</v>
      </c>
      <c r="K92" s="3" t="s">
        <v>1257</v>
      </c>
    </row>
    <row r="93" spans="1:11" x14ac:dyDescent="0.35">
      <c r="A93" t="s">
        <v>273</v>
      </c>
      <c r="B93" t="s">
        <v>274</v>
      </c>
      <c r="C93" t="s">
        <v>275</v>
      </c>
      <c r="D93" t="s">
        <v>830</v>
      </c>
      <c r="E93" t="s">
        <v>1211</v>
      </c>
      <c r="F93">
        <v>952</v>
      </c>
      <c r="G93" t="s">
        <v>1314</v>
      </c>
      <c r="I93" s="2" t="s">
        <v>1128</v>
      </c>
      <c r="J93" s="2">
        <v>430</v>
      </c>
      <c r="K93" s="3" t="s">
        <v>1258</v>
      </c>
    </row>
    <row r="94" spans="1:11" x14ac:dyDescent="0.35">
      <c r="A94" t="s">
        <v>276</v>
      </c>
      <c r="B94" t="s">
        <v>277</v>
      </c>
      <c r="C94" t="s">
        <v>278</v>
      </c>
      <c r="D94" t="s">
        <v>831</v>
      </c>
      <c r="E94" t="s">
        <v>1099</v>
      </c>
      <c r="F94">
        <v>328</v>
      </c>
      <c r="G94" t="s">
        <v>1229</v>
      </c>
      <c r="I94" s="2" t="s">
        <v>1129</v>
      </c>
      <c r="J94" s="2">
        <v>426</v>
      </c>
      <c r="K94" s="3" t="s">
        <v>1130</v>
      </c>
    </row>
    <row r="95" spans="1:11" x14ac:dyDescent="0.35">
      <c r="A95" t="s">
        <v>279</v>
      </c>
      <c r="B95" t="s">
        <v>280</v>
      </c>
      <c r="C95" t="s">
        <v>281</v>
      </c>
      <c r="D95" t="s">
        <v>832</v>
      </c>
      <c r="E95" t="s">
        <v>1103</v>
      </c>
      <c r="F95">
        <v>332</v>
      </c>
      <c r="G95" t="s">
        <v>1233</v>
      </c>
      <c r="I95" s="2" t="s">
        <v>1131</v>
      </c>
      <c r="J95" s="2">
        <v>434</v>
      </c>
      <c r="K95" s="3" t="s">
        <v>1259</v>
      </c>
    </row>
    <row r="96" spans="1:11" x14ac:dyDescent="0.35">
      <c r="A96" t="s">
        <v>282</v>
      </c>
      <c r="B96" t="s">
        <v>283</v>
      </c>
      <c r="C96" t="s">
        <v>284</v>
      </c>
      <c r="D96" t="s">
        <v>833</v>
      </c>
      <c r="I96" s="2" t="s">
        <v>1132</v>
      </c>
      <c r="J96" s="2">
        <v>504</v>
      </c>
      <c r="K96" s="3" t="s">
        <v>1260</v>
      </c>
    </row>
    <row r="97" spans="1:11" x14ac:dyDescent="0.35">
      <c r="A97" t="s">
        <v>287</v>
      </c>
      <c r="B97" t="s">
        <v>288</v>
      </c>
      <c r="C97" t="s">
        <v>289</v>
      </c>
      <c r="D97" t="s">
        <v>835</v>
      </c>
      <c r="E97" t="s">
        <v>1101</v>
      </c>
      <c r="F97">
        <v>340</v>
      </c>
      <c r="G97" t="s">
        <v>1231</v>
      </c>
      <c r="I97" s="2" t="s">
        <v>1133</v>
      </c>
      <c r="J97" s="2">
        <v>498</v>
      </c>
      <c r="K97" s="3" t="s">
        <v>1261</v>
      </c>
    </row>
    <row r="98" spans="1:11" x14ac:dyDescent="0.35">
      <c r="A98" t="s">
        <v>718</v>
      </c>
      <c r="B98" t="s">
        <v>138</v>
      </c>
      <c r="C98" t="s">
        <v>139</v>
      </c>
      <c r="D98" t="s">
        <v>783</v>
      </c>
      <c r="E98" t="s">
        <v>1100</v>
      </c>
      <c r="F98">
        <v>344</v>
      </c>
      <c r="G98" t="s">
        <v>1230</v>
      </c>
      <c r="I98" s="2" t="s">
        <v>1134</v>
      </c>
      <c r="J98" s="2">
        <v>969</v>
      </c>
      <c r="K98" s="3" t="s">
        <v>1262</v>
      </c>
    </row>
    <row r="99" spans="1:11" x14ac:dyDescent="0.35">
      <c r="A99" t="s">
        <v>290</v>
      </c>
      <c r="B99" t="s">
        <v>291</v>
      </c>
      <c r="C99" t="s">
        <v>292</v>
      </c>
      <c r="D99" t="s">
        <v>836</v>
      </c>
      <c r="E99" t="s">
        <v>1104</v>
      </c>
      <c r="F99">
        <v>348</v>
      </c>
      <c r="G99" t="s">
        <v>1234</v>
      </c>
      <c r="I99" s="2" t="s">
        <v>379</v>
      </c>
      <c r="J99" s="2">
        <v>807</v>
      </c>
      <c r="K99" s="3" t="s">
        <v>1135</v>
      </c>
    </row>
    <row r="100" spans="1:11" x14ac:dyDescent="0.35">
      <c r="A100" t="s">
        <v>293</v>
      </c>
      <c r="B100" t="s">
        <v>294</v>
      </c>
      <c r="C100" t="s">
        <v>295</v>
      </c>
      <c r="D100" t="s">
        <v>837</v>
      </c>
      <c r="E100" t="s">
        <v>1111</v>
      </c>
      <c r="F100">
        <v>352</v>
      </c>
      <c r="G100" t="s">
        <v>1112</v>
      </c>
      <c r="I100" s="2" t="s">
        <v>1136</v>
      </c>
      <c r="J100" s="2">
        <v>104</v>
      </c>
      <c r="K100" s="3" t="s">
        <v>1263</v>
      </c>
    </row>
    <row r="101" spans="1:11" x14ac:dyDescent="0.35">
      <c r="A101" t="s">
        <v>296</v>
      </c>
      <c r="B101" t="s">
        <v>297</v>
      </c>
      <c r="C101" t="s">
        <v>298</v>
      </c>
      <c r="D101" t="s">
        <v>838</v>
      </c>
      <c r="E101" t="s">
        <v>1107</v>
      </c>
      <c r="F101">
        <v>356</v>
      </c>
      <c r="G101" t="s">
        <v>1239</v>
      </c>
      <c r="I101" s="2" t="s">
        <v>1137</v>
      </c>
      <c r="J101" s="2">
        <v>496</v>
      </c>
      <c r="K101" s="3" t="s">
        <v>1264</v>
      </c>
    </row>
    <row r="102" spans="1:11" x14ac:dyDescent="0.35">
      <c r="A102" t="s">
        <v>299</v>
      </c>
      <c r="B102" t="s">
        <v>300</v>
      </c>
      <c r="C102" t="s">
        <v>301</v>
      </c>
      <c r="D102" t="s">
        <v>839</v>
      </c>
      <c r="E102" t="s">
        <v>1105</v>
      </c>
      <c r="F102">
        <v>360</v>
      </c>
      <c r="G102" t="s">
        <v>1235</v>
      </c>
      <c r="I102" s="2" t="s">
        <v>1138</v>
      </c>
      <c r="J102" s="2">
        <v>446</v>
      </c>
      <c r="K102" s="3" t="s">
        <v>1321</v>
      </c>
    </row>
    <row r="103" spans="1:11" x14ac:dyDescent="0.35">
      <c r="A103" t="s">
        <v>727</v>
      </c>
      <c r="B103" t="s">
        <v>302</v>
      </c>
      <c r="C103" t="s">
        <v>303</v>
      </c>
      <c r="D103" t="s">
        <v>840</v>
      </c>
      <c r="E103" t="s">
        <v>1110</v>
      </c>
      <c r="F103">
        <v>364</v>
      </c>
      <c r="G103" t="s">
        <v>1240</v>
      </c>
      <c r="I103" s="2" t="s">
        <v>1265</v>
      </c>
      <c r="J103" s="2">
        <v>478</v>
      </c>
      <c r="K103" s="3" t="s">
        <v>1266</v>
      </c>
    </row>
    <row r="104" spans="1:11" x14ac:dyDescent="0.35">
      <c r="A104" t="s">
        <v>304</v>
      </c>
      <c r="B104" t="s">
        <v>305</v>
      </c>
      <c r="C104" t="s">
        <v>306</v>
      </c>
      <c r="D104" t="s">
        <v>841</v>
      </c>
      <c r="E104" t="s">
        <v>1108</v>
      </c>
      <c r="F104">
        <v>368</v>
      </c>
      <c r="G104" t="s">
        <v>1109</v>
      </c>
      <c r="I104" s="2" t="s">
        <v>1139</v>
      </c>
      <c r="J104" s="2">
        <v>480</v>
      </c>
      <c r="K104" s="3" t="s">
        <v>1267</v>
      </c>
    </row>
    <row r="105" spans="1:11" x14ac:dyDescent="0.35">
      <c r="A105" t="s">
        <v>307</v>
      </c>
      <c r="B105" t="s">
        <v>308</v>
      </c>
      <c r="C105" t="s">
        <v>309</v>
      </c>
      <c r="D105" t="s">
        <v>842</v>
      </c>
      <c r="E105" t="s">
        <v>1080</v>
      </c>
      <c r="F105">
        <v>978</v>
      </c>
      <c r="G105" t="s">
        <v>1081</v>
      </c>
      <c r="I105" s="2" t="s">
        <v>1140</v>
      </c>
      <c r="J105" s="2">
        <v>462</v>
      </c>
      <c r="K105" s="3" t="s">
        <v>1268</v>
      </c>
    </row>
    <row r="106" spans="1:11" x14ac:dyDescent="0.35">
      <c r="A106" t="s">
        <v>310</v>
      </c>
      <c r="B106" t="s">
        <v>311</v>
      </c>
      <c r="C106" t="s">
        <v>312</v>
      </c>
      <c r="D106" t="s">
        <v>843</v>
      </c>
      <c r="E106" t="s">
        <v>1237</v>
      </c>
      <c r="F106">
        <v>0</v>
      </c>
      <c r="G106" t="s">
        <v>1238</v>
      </c>
      <c r="I106" s="2" t="s">
        <v>1141</v>
      </c>
      <c r="J106" s="2">
        <v>454</v>
      </c>
      <c r="K106" s="3" t="s">
        <v>1142</v>
      </c>
    </row>
    <row r="107" spans="1:11" x14ac:dyDescent="0.35">
      <c r="A107" t="s">
        <v>313</v>
      </c>
      <c r="B107" t="s">
        <v>314</v>
      </c>
      <c r="C107" t="s">
        <v>315</v>
      </c>
      <c r="D107" t="s">
        <v>844</v>
      </c>
      <c r="E107" t="s">
        <v>1106</v>
      </c>
      <c r="F107">
        <v>376</v>
      </c>
      <c r="G107" t="s">
        <v>1236</v>
      </c>
      <c r="I107" s="2" t="s">
        <v>1143</v>
      </c>
      <c r="J107" s="2">
        <v>484</v>
      </c>
      <c r="K107" s="3" t="s">
        <v>1269</v>
      </c>
    </row>
    <row r="108" spans="1:11" x14ac:dyDescent="0.35">
      <c r="A108" t="s">
        <v>316</v>
      </c>
      <c r="B108" t="s">
        <v>317</v>
      </c>
      <c r="C108" t="s">
        <v>318</v>
      </c>
      <c r="D108" t="s">
        <v>845</v>
      </c>
      <c r="E108" t="s">
        <v>1080</v>
      </c>
      <c r="F108">
        <v>978</v>
      </c>
      <c r="G108" t="s">
        <v>1081</v>
      </c>
      <c r="I108" s="2" t="s">
        <v>1144</v>
      </c>
      <c r="J108" s="2">
        <v>458</v>
      </c>
      <c r="K108" s="3" t="s">
        <v>1270</v>
      </c>
    </row>
    <row r="109" spans="1:11" x14ac:dyDescent="0.35">
      <c r="A109" t="s">
        <v>319</v>
      </c>
      <c r="B109" t="s">
        <v>320</v>
      </c>
      <c r="C109" t="s">
        <v>321</v>
      </c>
      <c r="D109" t="s">
        <v>846</v>
      </c>
      <c r="E109" t="s">
        <v>1113</v>
      </c>
      <c r="F109">
        <v>388</v>
      </c>
      <c r="G109" t="s">
        <v>1243</v>
      </c>
      <c r="I109" s="2" t="s">
        <v>1145</v>
      </c>
      <c r="J109" s="2">
        <v>943</v>
      </c>
      <c r="K109" s="3" t="s">
        <v>1271</v>
      </c>
    </row>
    <row r="110" spans="1:11" x14ac:dyDescent="0.35">
      <c r="A110" t="s">
        <v>322</v>
      </c>
      <c r="B110" t="s">
        <v>323</v>
      </c>
      <c r="C110" t="s">
        <v>324</v>
      </c>
      <c r="D110" t="s">
        <v>847</v>
      </c>
      <c r="E110" t="s">
        <v>1115</v>
      </c>
      <c r="F110">
        <v>392</v>
      </c>
      <c r="G110" t="s">
        <v>1245</v>
      </c>
      <c r="I110" s="2" t="s">
        <v>1146</v>
      </c>
      <c r="J110" s="2">
        <v>516</v>
      </c>
      <c r="K110" s="3" t="s">
        <v>1272</v>
      </c>
    </row>
    <row r="111" spans="1:11" x14ac:dyDescent="0.35">
      <c r="A111" t="s">
        <v>325</v>
      </c>
      <c r="B111" t="s">
        <v>326</v>
      </c>
      <c r="C111" t="s">
        <v>327</v>
      </c>
      <c r="D111" t="s">
        <v>848</v>
      </c>
      <c r="E111" t="s">
        <v>1241</v>
      </c>
      <c r="F111">
        <v>0</v>
      </c>
      <c r="G111" t="s">
        <v>1242</v>
      </c>
      <c r="I111" s="2" t="s">
        <v>1147</v>
      </c>
      <c r="J111" s="2">
        <v>566</v>
      </c>
      <c r="K111" s="3" t="s">
        <v>1273</v>
      </c>
    </row>
    <row r="112" spans="1:11" x14ac:dyDescent="0.35">
      <c r="A112" t="s">
        <v>328</v>
      </c>
      <c r="B112" t="s">
        <v>329</v>
      </c>
      <c r="C112" t="s">
        <v>330</v>
      </c>
      <c r="D112" t="s">
        <v>849</v>
      </c>
      <c r="E112" t="s">
        <v>1114</v>
      </c>
      <c r="F112">
        <v>400</v>
      </c>
      <c r="G112" t="s">
        <v>1244</v>
      </c>
      <c r="I112" s="2" t="s">
        <v>1148</v>
      </c>
      <c r="J112" s="2">
        <v>558</v>
      </c>
      <c r="K112" s="3" t="s">
        <v>1274</v>
      </c>
    </row>
    <row r="113" spans="1:11" x14ac:dyDescent="0.35">
      <c r="A113" t="s">
        <v>331</v>
      </c>
      <c r="B113" t="s">
        <v>332</v>
      </c>
      <c r="C113" t="s">
        <v>333</v>
      </c>
      <c r="D113" t="s">
        <v>850</v>
      </c>
      <c r="E113" t="s">
        <v>1124</v>
      </c>
      <c r="F113">
        <v>398</v>
      </c>
      <c r="G113" t="s">
        <v>1254</v>
      </c>
      <c r="I113" s="2" t="s">
        <v>1149</v>
      </c>
      <c r="J113" s="2">
        <v>578</v>
      </c>
      <c r="K113" s="3" t="s">
        <v>1275</v>
      </c>
    </row>
    <row r="114" spans="1:11" x14ac:dyDescent="0.35">
      <c r="A114" t="s">
        <v>334</v>
      </c>
      <c r="B114" t="s">
        <v>335</v>
      </c>
      <c r="C114" t="s">
        <v>336</v>
      </c>
      <c r="D114" t="s">
        <v>851</v>
      </c>
      <c r="E114" t="s">
        <v>1116</v>
      </c>
      <c r="F114">
        <v>404</v>
      </c>
      <c r="G114" t="s">
        <v>1246</v>
      </c>
      <c r="I114" s="2" t="s">
        <v>1150</v>
      </c>
      <c r="J114" s="2">
        <v>524</v>
      </c>
      <c r="K114" s="3" t="s">
        <v>1276</v>
      </c>
    </row>
    <row r="115" spans="1:11" x14ac:dyDescent="0.35">
      <c r="A115" t="s">
        <v>337</v>
      </c>
      <c r="B115" t="s">
        <v>338</v>
      </c>
      <c r="C115" t="s">
        <v>339</v>
      </c>
      <c r="D115" t="s">
        <v>852</v>
      </c>
      <c r="I115" s="2" t="s">
        <v>1151</v>
      </c>
      <c r="J115" s="2">
        <v>554</v>
      </c>
      <c r="K115" s="3" t="s">
        <v>1277</v>
      </c>
    </row>
    <row r="116" spans="1:11" x14ac:dyDescent="0.35">
      <c r="A116" t="s">
        <v>340</v>
      </c>
      <c r="B116" t="s">
        <v>341</v>
      </c>
      <c r="C116" t="s">
        <v>342</v>
      </c>
      <c r="D116" t="s">
        <v>853</v>
      </c>
      <c r="E116" t="s">
        <v>1120</v>
      </c>
      <c r="F116">
        <v>408</v>
      </c>
      <c r="G116" t="s">
        <v>1250</v>
      </c>
      <c r="I116" s="2" t="s">
        <v>1152</v>
      </c>
      <c r="J116" s="2">
        <v>512</v>
      </c>
      <c r="K116" s="3" t="s">
        <v>1278</v>
      </c>
    </row>
    <row r="117" spans="1:11" x14ac:dyDescent="0.35">
      <c r="A117" t="s">
        <v>343</v>
      </c>
      <c r="B117" t="s">
        <v>344</v>
      </c>
      <c r="C117" t="s">
        <v>345</v>
      </c>
      <c r="D117" t="s">
        <v>854</v>
      </c>
      <c r="E117" t="s">
        <v>1121</v>
      </c>
      <c r="F117">
        <v>410</v>
      </c>
      <c r="G117" t="s">
        <v>1251</v>
      </c>
      <c r="I117" s="2" t="s">
        <v>1153</v>
      </c>
      <c r="J117" s="2">
        <v>590</v>
      </c>
      <c r="K117" s="3" t="s">
        <v>1154</v>
      </c>
    </row>
    <row r="118" spans="1:11" x14ac:dyDescent="0.35">
      <c r="A118" t="s">
        <v>1322</v>
      </c>
      <c r="B118" t="s">
        <v>1323</v>
      </c>
      <c r="C118" t="s">
        <v>1324</v>
      </c>
      <c r="D118" t="s">
        <v>1218</v>
      </c>
      <c r="E118" t="s">
        <v>1080</v>
      </c>
      <c r="F118">
        <v>978</v>
      </c>
      <c r="G118" t="s">
        <v>1081</v>
      </c>
      <c r="I118" s="2" t="s">
        <v>1155</v>
      </c>
      <c r="J118" s="2">
        <v>604</v>
      </c>
      <c r="K118" s="3" t="s">
        <v>1156</v>
      </c>
    </row>
    <row r="119" spans="1:11" x14ac:dyDescent="0.35">
      <c r="A119" t="s">
        <v>346</v>
      </c>
      <c r="B119" t="s">
        <v>347</v>
      </c>
      <c r="C119" t="s">
        <v>348</v>
      </c>
      <c r="D119" t="s">
        <v>855</v>
      </c>
      <c r="E119" t="s">
        <v>1122</v>
      </c>
      <c r="F119">
        <v>414</v>
      </c>
      <c r="G119" t="s">
        <v>1252</v>
      </c>
      <c r="I119" s="2" t="s">
        <v>1157</v>
      </c>
      <c r="J119" s="2">
        <v>598</v>
      </c>
      <c r="K119" s="3" t="s">
        <v>1279</v>
      </c>
    </row>
    <row r="120" spans="1:11" x14ac:dyDescent="0.35">
      <c r="A120" t="s">
        <v>728</v>
      </c>
      <c r="B120" t="s">
        <v>349</v>
      </c>
      <c r="C120" t="s">
        <v>350</v>
      </c>
      <c r="D120" t="s">
        <v>856</v>
      </c>
      <c r="E120" t="s">
        <v>1117</v>
      </c>
      <c r="F120">
        <v>417</v>
      </c>
      <c r="G120" t="s">
        <v>1247</v>
      </c>
      <c r="I120" s="2" t="s">
        <v>1158</v>
      </c>
      <c r="J120" s="2">
        <v>608</v>
      </c>
      <c r="K120" s="3" t="s">
        <v>1280</v>
      </c>
    </row>
    <row r="121" spans="1:11" x14ac:dyDescent="0.35">
      <c r="A121" t="s">
        <v>351</v>
      </c>
      <c r="B121" t="s">
        <v>352</v>
      </c>
      <c r="C121" t="s">
        <v>353</v>
      </c>
      <c r="D121" t="s">
        <v>857</v>
      </c>
      <c r="E121" t="s">
        <v>1125</v>
      </c>
      <c r="F121">
        <v>418</v>
      </c>
      <c r="G121" t="s">
        <v>1255</v>
      </c>
      <c r="I121" s="2" t="s">
        <v>1159</v>
      </c>
      <c r="J121" s="2">
        <v>586</v>
      </c>
      <c r="K121" s="3" t="s">
        <v>1281</v>
      </c>
    </row>
    <row r="122" spans="1:11" x14ac:dyDescent="0.35">
      <c r="A122" t="s">
        <v>354</v>
      </c>
      <c r="B122" t="s">
        <v>355</v>
      </c>
      <c r="C122" t="s">
        <v>356</v>
      </c>
      <c r="D122" t="s">
        <v>858</v>
      </c>
      <c r="E122" t="s">
        <v>1080</v>
      </c>
      <c r="F122">
        <v>978</v>
      </c>
      <c r="G122" t="s">
        <v>1081</v>
      </c>
      <c r="I122" s="2" t="s">
        <v>1160</v>
      </c>
      <c r="J122" s="2">
        <v>985</v>
      </c>
      <c r="K122" s="3" t="s">
        <v>1282</v>
      </c>
    </row>
    <row r="123" spans="1:11" x14ac:dyDescent="0.35">
      <c r="A123" t="s">
        <v>357</v>
      </c>
      <c r="B123" t="s">
        <v>358</v>
      </c>
      <c r="C123" t="s">
        <v>359</v>
      </c>
      <c r="D123" t="s">
        <v>859</v>
      </c>
      <c r="E123" t="s">
        <v>1126</v>
      </c>
      <c r="F123">
        <v>422</v>
      </c>
      <c r="G123" t="s">
        <v>1256</v>
      </c>
      <c r="I123" s="2" t="s">
        <v>1161</v>
      </c>
      <c r="J123" s="2">
        <v>600</v>
      </c>
      <c r="K123" s="3" t="s">
        <v>1162</v>
      </c>
    </row>
    <row r="124" spans="1:11" x14ac:dyDescent="0.35">
      <c r="A124" t="s">
        <v>360</v>
      </c>
      <c r="B124" t="s">
        <v>361</v>
      </c>
      <c r="C124" t="s">
        <v>362</v>
      </c>
      <c r="D124" t="s">
        <v>860</v>
      </c>
      <c r="E124" t="s">
        <v>1129</v>
      </c>
      <c r="F124">
        <v>426</v>
      </c>
      <c r="G124" t="s">
        <v>1130</v>
      </c>
      <c r="I124" s="2" t="s">
        <v>1163</v>
      </c>
      <c r="J124" s="2">
        <v>634</v>
      </c>
      <c r="K124" s="3" t="s">
        <v>1283</v>
      </c>
    </row>
    <row r="125" spans="1:11" x14ac:dyDescent="0.35">
      <c r="A125" t="s">
        <v>363</v>
      </c>
      <c r="B125" t="s">
        <v>364</v>
      </c>
      <c r="C125" t="s">
        <v>365</v>
      </c>
      <c r="D125" t="s">
        <v>861</v>
      </c>
      <c r="E125" t="s">
        <v>1128</v>
      </c>
      <c r="F125">
        <v>430</v>
      </c>
      <c r="G125" t="s">
        <v>1258</v>
      </c>
      <c r="I125" s="2" t="s">
        <v>1164</v>
      </c>
      <c r="J125" s="2">
        <v>946</v>
      </c>
      <c r="K125" s="3" t="s">
        <v>1284</v>
      </c>
    </row>
    <row r="126" spans="1:11" x14ac:dyDescent="0.35">
      <c r="A126" t="s">
        <v>366</v>
      </c>
      <c r="B126" t="s">
        <v>367</v>
      </c>
      <c r="C126" t="s">
        <v>368</v>
      </c>
      <c r="D126" t="s">
        <v>862</v>
      </c>
      <c r="E126" t="s">
        <v>1131</v>
      </c>
      <c r="F126">
        <v>434</v>
      </c>
      <c r="G126" t="s">
        <v>1259</v>
      </c>
      <c r="I126" s="2" t="s">
        <v>1165</v>
      </c>
      <c r="J126" s="2">
        <v>941</v>
      </c>
      <c r="K126" s="3" t="s">
        <v>1285</v>
      </c>
    </row>
    <row r="127" spans="1:11" x14ac:dyDescent="0.35">
      <c r="A127" t="s">
        <v>369</v>
      </c>
      <c r="B127" t="s">
        <v>370</v>
      </c>
      <c r="C127" t="s">
        <v>371</v>
      </c>
      <c r="D127" t="s">
        <v>863</v>
      </c>
      <c r="E127" t="s">
        <v>1055</v>
      </c>
      <c r="F127">
        <v>756</v>
      </c>
      <c r="G127" t="s">
        <v>1056</v>
      </c>
      <c r="I127" s="2" t="s">
        <v>1166</v>
      </c>
      <c r="J127" s="2">
        <v>643</v>
      </c>
      <c r="K127" s="3" t="s">
        <v>1286</v>
      </c>
    </row>
    <row r="128" spans="1:11" x14ac:dyDescent="0.35">
      <c r="A128" t="s">
        <v>372</v>
      </c>
      <c r="B128" t="s">
        <v>373</v>
      </c>
      <c r="C128" t="s">
        <v>374</v>
      </c>
      <c r="D128" t="s">
        <v>864</v>
      </c>
      <c r="E128" t="s">
        <v>1080</v>
      </c>
      <c r="F128">
        <v>978</v>
      </c>
      <c r="G128" t="s">
        <v>1081</v>
      </c>
      <c r="I128" s="2" t="s">
        <v>1167</v>
      </c>
      <c r="J128" s="2">
        <v>646</v>
      </c>
      <c r="K128" s="3" t="s">
        <v>1287</v>
      </c>
    </row>
    <row r="129" spans="1:11" x14ac:dyDescent="0.35">
      <c r="A129" t="s">
        <v>375</v>
      </c>
      <c r="B129" t="s">
        <v>376</v>
      </c>
      <c r="C129" t="s">
        <v>377</v>
      </c>
      <c r="D129" t="s">
        <v>865</v>
      </c>
      <c r="E129" t="s">
        <v>1080</v>
      </c>
      <c r="F129">
        <v>978</v>
      </c>
      <c r="G129" t="s">
        <v>1081</v>
      </c>
      <c r="I129" s="2" t="s">
        <v>1168</v>
      </c>
      <c r="J129" s="2">
        <v>682</v>
      </c>
      <c r="K129" s="3" t="s">
        <v>1288</v>
      </c>
    </row>
    <row r="130" spans="1:11" x14ac:dyDescent="0.35">
      <c r="A130" t="s">
        <v>719</v>
      </c>
      <c r="B130" t="s">
        <v>140</v>
      </c>
      <c r="C130" t="s">
        <v>141</v>
      </c>
      <c r="D130" t="s">
        <v>784</v>
      </c>
      <c r="E130" t="s">
        <v>1138</v>
      </c>
      <c r="F130">
        <v>446</v>
      </c>
      <c r="G130" t="s">
        <v>1321</v>
      </c>
      <c r="I130" s="2" t="s">
        <v>1169</v>
      </c>
      <c r="J130" s="2">
        <v>90</v>
      </c>
      <c r="K130" s="3" t="s">
        <v>1289</v>
      </c>
    </row>
    <row r="131" spans="1:11" x14ac:dyDescent="0.35">
      <c r="A131" t="s">
        <v>729</v>
      </c>
      <c r="B131" t="s">
        <v>378</v>
      </c>
      <c r="C131" t="s">
        <v>379</v>
      </c>
      <c r="D131" t="s">
        <v>866</v>
      </c>
      <c r="E131" t="s">
        <v>379</v>
      </c>
      <c r="F131">
        <v>807</v>
      </c>
      <c r="G131" t="s">
        <v>1135</v>
      </c>
      <c r="I131" s="2" t="s">
        <v>1170</v>
      </c>
      <c r="J131" s="2">
        <v>690</v>
      </c>
      <c r="K131" s="3" t="s">
        <v>1290</v>
      </c>
    </row>
    <row r="132" spans="1:11" x14ac:dyDescent="0.35">
      <c r="A132" t="s">
        <v>380</v>
      </c>
      <c r="B132" t="s">
        <v>381</v>
      </c>
      <c r="C132" t="s">
        <v>382</v>
      </c>
      <c r="D132" t="s">
        <v>867</v>
      </c>
      <c r="E132" t="s">
        <v>1134</v>
      </c>
      <c r="F132">
        <v>969</v>
      </c>
      <c r="G132" t="s">
        <v>1262</v>
      </c>
      <c r="I132" s="2" t="s">
        <v>1171</v>
      </c>
      <c r="J132" s="2">
        <v>938</v>
      </c>
      <c r="K132" s="3" t="s">
        <v>1291</v>
      </c>
    </row>
    <row r="133" spans="1:11" x14ac:dyDescent="0.35">
      <c r="A133" t="s">
        <v>383</v>
      </c>
      <c r="B133" t="s">
        <v>384</v>
      </c>
      <c r="C133" t="s">
        <v>385</v>
      </c>
      <c r="D133" t="s">
        <v>868</v>
      </c>
      <c r="E133" t="s">
        <v>1141</v>
      </c>
      <c r="F133">
        <v>454</v>
      </c>
      <c r="G133" t="s">
        <v>1142</v>
      </c>
      <c r="I133" s="2" t="s">
        <v>1172</v>
      </c>
      <c r="J133" s="2">
        <v>752</v>
      </c>
      <c r="K133" s="3" t="s">
        <v>1292</v>
      </c>
    </row>
    <row r="134" spans="1:11" x14ac:dyDescent="0.35">
      <c r="A134" t="s">
        <v>386</v>
      </c>
      <c r="B134" t="s">
        <v>387</v>
      </c>
      <c r="C134" t="s">
        <v>388</v>
      </c>
      <c r="D134" t="s">
        <v>869</v>
      </c>
      <c r="E134" t="s">
        <v>1144</v>
      </c>
      <c r="F134">
        <v>458</v>
      </c>
      <c r="G134" t="s">
        <v>1270</v>
      </c>
      <c r="I134" s="2" t="s">
        <v>1173</v>
      </c>
      <c r="J134" s="2">
        <v>702</v>
      </c>
      <c r="K134" s="3" t="s">
        <v>1293</v>
      </c>
    </row>
    <row r="135" spans="1:11" x14ac:dyDescent="0.35">
      <c r="A135" t="s">
        <v>389</v>
      </c>
      <c r="B135" t="s">
        <v>390</v>
      </c>
      <c r="C135" t="s">
        <v>391</v>
      </c>
      <c r="D135" t="s">
        <v>870</v>
      </c>
      <c r="E135" t="s">
        <v>1140</v>
      </c>
      <c r="F135">
        <v>462</v>
      </c>
      <c r="G135" t="s">
        <v>1268</v>
      </c>
      <c r="I135" s="2" t="s">
        <v>1174</v>
      </c>
      <c r="J135" s="2">
        <v>654</v>
      </c>
      <c r="K135" s="3" t="s">
        <v>1294</v>
      </c>
    </row>
    <row r="136" spans="1:11" x14ac:dyDescent="0.35">
      <c r="A136" t="s">
        <v>392</v>
      </c>
      <c r="B136" t="s">
        <v>393</v>
      </c>
      <c r="C136" t="s">
        <v>394</v>
      </c>
      <c r="D136" t="s">
        <v>871</v>
      </c>
      <c r="E136" t="s">
        <v>1211</v>
      </c>
      <c r="F136">
        <v>952</v>
      </c>
      <c r="G136" t="s">
        <v>1314</v>
      </c>
      <c r="I136" s="2" t="s">
        <v>1175</v>
      </c>
      <c r="J136" s="2">
        <v>694</v>
      </c>
      <c r="K136" s="3" t="s">
        <v>1176</v>
      </c>
    </row>
    <row r="137" spans="1:11" x14ac:dyDescent="0.35">
      <c r="A137" t="s">
        <v>395</v>
      </c>
      <c r="B137" t="s">
        <v>396</v>
      </c>
      <c r="C137" t="s">
        <v>397</v>
      </c>
      <c r="D137" t="s">
        <v>872</v>
      </c>
      <c r="E137" t="s">
        <v>1080</v>
      </c>
      <c r="F137">
        <v>978</v>
      </c>
      <c r="G137" t="s">
        <v>1081</v>
      </c>
      <c r="I137" s="2" t="s">
        <v>1177</v>
      </c>
      <c r="J137" s="2">
        <v>706</v>
      </c>
      <c r="K137" s="3" t="s">
        <v>1295</v>
      </c>
    </row>
    <row r="138" spans="1:11" x14ac:dyDescent="0.35">
      <c r="A138" t="s">
        <v>398</v>
      </c>
      <c r="B138" t="s">
        <v>399</v>
      </c>
      <c r="C138" t="s">
        <v>400</v>
      </c>
      <c r="D138" t="s">
        <v>873</v>
      </c>
      <c r="E138" t="s">
        <v>1199</v>
      </c>
      <c r="F138">
        <v>840</v>
      </c>
      <c r="G138" t="s">
        <v>1200</v>
      </c>
      <c r="I138" s="2" t="s">
        <v>1178</v>
      </c>
      <c r="J138" s="2">
        <v>968</v>
      </c>
      <c r="K138" s="3" t="s">
        <v>1179</v>
      </c>
    </row>
    <row r="139" spans="1:11" x14ac:dyDescent="0.35">
      <c r="A139" t="s">
        <v>401</v>
      </c>
      <c r="B139" t="s">
        <v>402</v>
      </c>
      <c r="C139" t="s">
        <v>403</v>
      </c>
      <c r="D139" t="s">
        <v>874</v>
      </c>
      <c r="E139" t="s">
        <v>1080</v>
      </c>
      <c r="F139">
        <v>978</v>
      </c>
      <c r="G139" t="s">
        <v>1081</v>
      </c>
      <c r="I139" s="2" t="s">
        <v>1180</v>
      </c>
      <c r="J139" s="2">
        <v>728</v>
      </c>
      <c r="K139" s="3" t="s">
        <v>1296</v>
      </c>
    </row>
    <row r="140" spans="1:11" x14ac:dyDescent="0.35">
      <c r="A140" t="s">
        <v>404</v>
      </c>
      <c r="B140" t="s">
        <v>405</v>
      </c>
      <c r="C140" t="s">
        <v>406</v>
      </c>
      <c r="D140" t="s">
        <v>875</v>
      </c>
      <c r="E140" t="s">
        <v>1265</v>
      </c>
      <c r="F140">
        <v>478</v>
      </c>
      <c r="G140" t="s">
        <v>1266</v>
      </c>
      <c r="I140" s="2" t="s">
        <v>1297</v>
      </c>
      <c r="J140" s="2">
        <v>678</v>
      </c>
      <c r="K140" s="3" t="s">
        <v>1298</v>
      </c>
    </row>
    <row r="141" spans="1:11" x14ac:dyDescent="0.35">
      <c r="A141" t="s">
        <v>407</v>
      </c>
      <c r="B141" t="s">
        <v>408</v>
      </c>
      <c r="C141" t="s">
        <v>409</v>
      </c>
      <c r="D141" t="s">
        <v>876</v>
      </c>
      <c r="E141" t="s">
        <v>1139</v>
      </c>
      <c r="F141">
        <v>480</v>
      </c>
      <c r="G141" t="s">
        <v>1267</v>
      </c>
      <c r="I141" s="2" t="s">
        <v>1181</v>
      </c>
      <c r="J141" s="2">
        <v>760</v>
      </c>
      <c r="K141" s="3" t="s">
        <v>1299</v>
      </c>
    </row>
    <row r="142" spans="1:11" x14ac:dyDescent="0.35">
      <c r="A142" t="s">
        <v>410</v>
      </c>
      <c r="B142" t="s">
        <v>411</v>
      </c>
      <c r="C142" t="s">
        <v>412</v>
      </c>
      <c r="D142" t="s">
        <v>877</v>
      </c>
      <c r="E142" t="s">
        <v>1080</v>
      </c>
      <c r="F142">
        <v>978</v>
      </c>
      <c r="G142" t="s">
        <v>1081</v>
      </c>
      <c r="I142" s="2" t="s">
        <v>1182</v>
      </c>
      <c r="J142" s="2">
        <v>748</v>
      </c>
      <c r="K142" s="3" t="s">
        <v>1300</v>
      </c>
    </row>
    <row r="143" spans="1:11" x14ac:dyDescent="0.35">
      <c r="A143" t="s">
        <v>413</v>
      </c>
      <c r="B143" t="s">
        <v>414</v>
      </c>
      <c r="C143" t="s">
        <v>415</v>
      </c>
      <c r="D143" t="s">
        <v>878</v>
      </c>
      <c r="E143" t="s">
        <v>1143</v>
      </c>
      <c r="F143">
        <v>484</v>
      </c>
      <c r="G143" t="s">
        <v>1269</v>
      </c>
      <c r="I143" s="2" t="s">
        <v>1183</v>
      </c>
      <c r="J143" s="2">
        <v>764</v>
      </c>
      <c r="K143" s="3" t="s">
        <v>1301</v>
      </c>
    </row>
    <row r="144" spans="1:11" x14ac:dyDescent="0.35">
      <c r="A144" t="s">
        <v>730</v>
      </c>
      <c r="B144" t="s">
        <v>416</v>
      </c>
      <c r="C144" t="s">
        <v>417</v>
      </c>
      <c r="D144" t="s">
        <v>879</v>
      </c>
      <c r="E144" t="s">
        <v>1199</v>
      </c>
      <c r="F144">
        <v>840</v>
      </c>
      <c r="G144" t="s">
        <v>1200</v>
      </c>
      <c r="I144" s="2" t="s">
        <v>1184</v>
      </c>
      <c r="J144" s="2">
        <v>972</v>
      </c>
      <c r="K144" s="3" t="s">
        <v>1302</v>
      </c>
    </row>
    <row r="145" spans="1:11" x14ac:dyDescent="0.35">
      <c r="A145" t="s">
        <v>418</v>
      </c>
      <c r="B145" t="s">
        <v>419</v>
      </c>
      <c r="C145" t="s">
        <v>420</v>
      </c>
      <c r="D145" t="s">
        <v>880</v>
      </c>
      <c r="E145" t="s">
        <v>1133</v>
      </c>
      <c r="F145">
        <v>498</v>
      </c>
      <c r="G145" t="s">
        <v>1261</v>
      </c>
      <c r="I145" s="2" t="s">
        <v>1185</v>
      </c>
      <c r="J145" s="2">
        <v>934</v>
      </c>
      <c r="K145" s="3" t="s">
        <v>1303</v>
      </c>
    </row>
    <row r="146" spans="1:11" x14ac:dyDescent="0.35">
      <c r="A146" t="s">
        <v>421</v>
      </c>
      <c r="B146" t="s">
        <v>422</v>
      </c>
      <c r="C146" t="s">
        <v>423</v>
      </c>
      <c r="D146" t="s">
        <v>881</v>
      </c>
      <c r="E146" t="s">
        <v>1080</v>
      </c>
      <c r="F146">
        <v>978</v>
      </c>
      <c r="G146" t="s">
        <v>1081</v>
      </c>
      <c r="I146" s="2" t="s">
        <v>1186</v>
      </c>
      <c r="J146" s="2">
        <v>788</v>
      </c>
      <c r="K146" s="3" t="s">
        <v>1187</v>
      </c>
    </row>
    <row r="147" spans="1:11" x14ac:dyDescent="0.35">
      <c r="A147" t="s">
        <v>424</v>
      </c>
      <c r="B147" t="s">
        <v>425</v>
      </c>
      <c r="C147" t="s">
        <v>426</v>
      </c>
      <c r="D147" t="s">
        <v>882</v>
      </c>
      <c r="E147" t="s">
        <v>1137</v>
      </c>
      <c r="F147">
        <v>496</v>
      </c>
      <c r="G147" t="s">
        <v>1264</v>
      </c>
      <c r="I147" s="2" t="s">
        <v>1188</v>
      </c>
      <c r="J147" s="2">
        <v>776</v>
      </c>
      <c r="K147" s="3" t="s">
        <v>1304</v>
      </c>
    </row>
    <row r="148" spans="1:11" x14ac:dyDescent="0.35">
      <c r="A148" t="s">
        <v>427</v>
      </c>
      <c r="B148" t="s">
        <v>428</v>
      </c>
      <c r="C148" t="s">
        <v>429</v>
      </c>
      <c r="D148" t="s">
        <v>883</v>
      </c>
      <c r="E148" t="s">
        <v>1080</v>
      </c>
      <c r="F148">
        <v>978</v>
      </c>
      <c r="G148" t="s">
        <v>1081</v>
      </c>
      <c r="I148" s="2" t="s">
        <v>1189</v>
      </c>
      <c r="J148" s="2">
        <v>949</v>
      </c>
      <c r="K148" s="3" t="s">
        <v>1190</v>
      </c>
    </row>
    <row r="149" spans="1:11" x14ac:dyDescent="0.35">
      <c r="A149" t="s">
        <v>430</v>
      </c>
      <c r="B149" t="s">
        <v>431</v>
      </c>
      <c r="C149" t="s">
        <v>432</v>
      </c>
      <c r="D149" t="s">
        <v>884</v>
      </c>
      <c r="E149" t="s">
        <v>1209</v>
      </c>
      <c r="F149">
        <v>951</v>
      </c>
      <c r="G149" t="s">
        <v>1210</v>
      </c>
      <c r="I149" s="2" t="s">
        <v>1191</v>
      </c>
      <c r="J149" s="2">
        <v>780</v>
      </c>
      <c r="K149" s="3" t="s">
        <v>1305</v>
      </c>
    </row>
    <row r="150" spans="1:11" x14ac:dyDescent="0.35">
      <c r="A150" t="s">
        <v>433</v>
      </c>
      <c r="B150" t="s">
        <v>434</v>
      </c>
      <c r="C150" t="s">
        <v>435</v>
      </c>
      <c r="D150" t="s">
        <v>885</v>
      </c>
      <c r="E150" t="s">
        <v>1132</v>
      </c>
      <c r="F150">
        <v>504</v>
      </c>
      <c r="G150" t="s">
        <v>1260</v>
      </c>
      <c r="I150" s="2" t="s">
        <v>1306</v>
      </c>
      <c r="J150" s="2">
        <v>0</v>
      </c>
      <c r="K150" s="3" t="s">
        <v>1307</v>
      </c>
    </row>
    <row r="151" spans="1:11" x14ac:dyDescent="0.35">
      <c r="A151" t="s">
        <v>436</v>
      </c>
      <c r="B151" t="s">
        <v>437</v>
      </c>
      <c r="C151" t="s">
        <v>438</v>
      </c>
      <c r="D151" t="s">
        <v>886</v>
      </c>
      <c r="E151" t="s">
        <v>1145</v>
      </c>
      <c r="F151">
        <v>943</v>
      </c>
      <c r="G151" t="s">
        <v>1271</v>
      </c>
      <c r="I151" s="2" t="s">
        <v>1192</v>
      </c>
      <c r="J151" s="2">
        <v>901</v>
      </c>
      <c r="K151" s="3" t="s">
        <v>1193</v>
      </c>
    </row>
    <row r="152" spans="1:11" x14ac:dyDescent="0.35">
      <c r="A152" t="s">
        <v>439</v>
      </c>
      <c r="B152" t="s">
        <v>440</v>
      </c>
      <c r="C152" t="s">
        <v>441</v>
      </c>
      <c r="D152" t="s">
        <v>887</v>
      </c>
      <c r="E152" t="s">
        <v>1136</v>
      </c>
      <c r="F152">
        <v>104</v>
      </c>
      <c r="G152" t="s">
        <v>1263</v>
      </c>
      <c r="I152" s="2" t="s">
        <v>1194</v>
      </c>
      <c r="J152" s="2">
        <v>834</v>
      </c>
      <c r="K152" s="3" t="s">
        <v>1195</v>
      </c>
    </row>
    <row r="153" spans="1:11" x14ac:dyDescent="0.35">
      <c r="A153" t="s">
        <v>442</v>
      </c>
      <c r="B153" t="s">
        <v>443</v>
      </c>
      <c r="C153" t="s">
        <v>444</v>
      </c>
      <c r="D153" t="s">
        <v>888</v>
      </c>
      <c r="E153" t="s">
        <v>1146</v>
      </c>
      <c r="F153">
        <v>516</v>
      </c>
      <c r="G153" t="s">
        <v>1272</v>
      </c>
      <c r="I153" s="2" t="s">
        <v>1196</v>
      </c>
      <c r="J153" s="2">
        <v>980</v>
      </c>
      <c r="K153" s="3" t="s">
        <v>1308</v>
      </c>
    </row>
    <row r="154" spans="1:11" x14ac:dyDescent="0.35">
      <c r="A154" t="s">
        <v>445</v>
      </c>
      <c r="B154" t="s">
        <v>446</v>
      </c>
      <c r="C154" t="s">
        <v>447</v>
      </c>
      <c r="D154" t="s">
        <v>889</v>
      </c>
      <c r="I154" s="2" t="s">
        <v>1197</v>
      </c>
      <c r="J154" s="2">
        <v>800</v>
      </c>
      <c r="K154" s="3" t="s">
        <v>1198</v>
      </c>
    </row>
    <row r="155" spans="1:11" x14ac:dyDescent="0.35">
      <c r="A155" t="s">
        <v>448</v>
      </c>
      <c r="B155" t="s">
        <v>449</v>
      </c>
      <c r="C155" t="s">
        <v>450</v>
      </c>
      <c r="D155" t="s">
        <v>890</v>
      </c>
      <c r="E155" t="s">
        <v>1150</v>
      </c>
      <c r="F155">
        <v>524</v>
      </c>
      <c r="G155" t="s">
        <v>1276</v>
      </c>
      <c r="I155" s="2" t="s">
        <v>1199</v>
      </c>
      <c r="J155" s="2">
        <v>840</v>
      </c>
      <c r="K155" s="3" t="s">
        <v>1200</v>
      </c>
    </row>
    <row r="156" spans="1:11" x14ac:dyDescent="0.35">
      <c r="A156" t="s">
        <v>451</v>
      </c>
      <c r="B156" t="s">
        <v>452</v>
      </c>
      <c r="C156" t="s">
        <v>453</v>
      </c>
      <c r="D156" t="s">
        <v>891</v>
      </c>
      <c r="E156" t="s">
        <v>1080</v>
      </c>
      <c r="F156">
        <v>978</v>
      </c>
      <c r="G156" t="s">
        <v>1081</v>
      </c>
      <c r="I156" s="2" t="s">
        <v>1199</v>
      </c>
      <c r="J156" s="2"/>
      <c r="K156" s="3"/>
    </row>
    <row r="157" spans="1:11" x14ac:dyDescent="0.35">
      <c r="A157" t="s">
        <v>454</v>
      </c>
      <c r="B157" t="s">
        <v>455</v>
      </c>
      <c r="C157" t="s">
        <v>456</v>
      </c>
      <c r="D157" t="s">
        <v>892</v>
      </c>
      <c r="E157" t="s">
        <v>1015</v>
      </c>
      <c r="F157">
        <v>532</v>
      </c>
      <c r="G157" t="s">
        <v>1016</v>
      </c>
      <c r="I157" s="2" t="s">
        <v>1201</v>
      </c>
      <c r="J157" s="2">
        <v>858</v>
      </c>
      <c r="K157" s="3" t="s">
        <v>1309</v>
      </c>
    </row>
    <row r="158" spans="1:11" x14ac:dyDescent="0.35">
      <c r="A158" t="s">
        <v>457</v>
      </c>
      <c r="B158" t="s">
        <v>458</v>
      </c>
      <c r="C158" t="s">
        <v>459</v>
      </c>
      <c r="D158" t="s">
        <v>893</v>
      </c>
      <c r="I158" s="2" t="s">
        <v>1202</v>
      </c>
      <c r="J158" s="2">
        <v>860</v>
      </c>
      <c r="K158" s="3" t="s">
        <v>1310</v>
      </c>
    </row>
    <row r="159" spans="1:11" x14ac:dyDescent="0.35">
      <c r="A159" t="s">
        <v>460</v>
      </c>
      <c r="B159" t="s">
        <v>461</v>
      </c>
      <c r="C159" t="s">
        <v>462</v>
      </c>
      <c r="D159" t="s">
        <v>894</v>
      </c>
      <c r="E159" t="s">
        <v>1151</v>
      </c>
      <c r="F159">
        <v>554</v>
      </c>
      <c r="G159" t="s">
        <v>1277</v>
      </c>
      <c r="I159" s="2" t="s">
        <v>1203</v>
      </c>
      <c r="J159" s="2">
        <v>937</v>
      </c>
      <c r="K159" s="3" t="s">
        <v>1311</v>
      </c>
    </row>
    <row r="160" spans="1:11" x14ac:dyDescent="0.35">
      <c r="A160" t="s">
        <v>463</v>
      </c>
      <c r="B160" t="s">
        <v>464</v>
      </c>
      <c r="C160" t="s">
        <v>465</v>
      </c>
      <c r="D160" t="s">
        <v>895</v>
      </c>
      <c r="E160" t="s">
        <v>1148</v>
      </c>
      <c r="F160">
        <v>558</v>
      </c>
      <c r="G160" t="s">
        <v>1274</v>
      </c>
      <c r="I160" s="2" t="s">
        <v>1204</v>
      </c>
      <c r="J160" s="2">
        <v>704</v>
      </c>
      <c r="K160" s="3" t="s">
        <v>1312</v>
      </c>
    </row>
    <row r="161" spans="1:11" x14ac:dyDescent="0.35">
      <c r="A161" t="s">
        <v>466</v>
      </c>
      <c r="B161" t="s">
        <v>467</v>
      </c>
      <c r="C161" t="s">
        <v>468</v>
      </c>
      <c r="D161" t="s">
        <v>896</v>
      </c>
      <c r="E161" t="s">
        <v>1211</v>
      </c>
      <c r="F161">
        <v>952</v>
      </c>
      <c r="G161" t="s">
        <v>1314</v>
      </c>
      <c r="I161" s="2" t="s">
        <v>1205</v>
      </c>
      <c r="J161" s="2">
        <v>548</v>
      </c>
      <c r="K161" s="3" t="s">
        <v>1313</v>
      </c>
    </row>
    <row r="162" spans="1:11" x14ac:dyDescent="0.35">
      <c r="A162" t="s">
        <v>469</v>
      </c>
      <c r="B162" t="s">
        <v>470</v>
      </c>
      <c r="C162" t="s">
        <v>471</v>
      </c>
      <c r="D162" t="s">
        <v>897</v>
      </c>
      <c r="E162" t="s">
        <v>1147</v>
      </c>
      <c r="F162">
        <v>566</v>
      </c>
      <c r="G162" t="s">
        <v>1273</v>
      </c>
      <c r="I162" s="2" t="s">
        <v>1206</v>
      </c>
      <c r="J162" s="2">
        <v>882</v>
      </c>
      <c r="K162" s="3" t="s">
        <v>1207</v>
      </c>
    </row>
    <row r="163" spans="1:11" x14ac:dyDescent="0.35">
      <c r="A163" t="s">
        <v>472</v>
      </c>
      <c r="B163" t="s">
        <v>473</v>
      </c>
      <c r="C163" t="s">
        <v>474</v>
      </c>
      <c r="D163" t="s">
        <v>898</v>
      </c>
      <c r="I163" s="2" t="s">
        <v>1208</v>
      </c>
      <c r="J163" s="2">
        <v>950</v>
      </c>
      <c r="K163" s="3" t="s">
        <v>1320</v>
      </c>
    </row>
    <row r="164" spans="1:11" x14ac:dyDescent="0.35">
      <c r="A164" t="s">
        <v>475</v>
      </c>
      <c r="B164" t="s">
        <v>476</v>
      </c>
      <c r="C164" t="s">
        <v>477</v>
      </c>
      <c r="D164" t="s">
        <v>899</v>
      </c>
      <c r="I164" s="2" t="s">
        <v>1209</v>
      </c>
      <c r="J164" s="2">
        <v>951</v>
      </c>
      <c r="K164" s="3" t="s">
        <v>1210</v>
      </c>
    </row>
    <row r="165" spans="1:11" x14ac:dyDescent="0.35">
      <c r="A165" t="s">
        <v>478</v>
      </c>
      <c r="B165" t="s">
        <v>479</v>
      </c>
      <c r="C165" t="s">
        <v>480</v>
      </c>
      <c r="D165" t="s">
        <v>900</v>
      </c>
      <c r="E165" t="s">
        <v>1199</v>
      </c>
      <c r="F165">
        <v>840</v>
      </c>
      <c r="G165" t="s">
        <v>1200</v>
      </c>
      <c r="I165" s="2" t="s">
        <v>1211</v>
      </c>
      <c r="J165" s="2">
        <v>952</v>
      </c>
      <c r="K165" s="3" t="s">
        <v>1314</v>
      </c>
    </row>
    <row r="166" spans="1:11" x14ac:dyDescent="0.35">
      <c r="A166" t="s">
        <v>481</v>
      </c>
      <c r="B166" t="s">
        <v>482</v>
      </c>
      <c r="C166" t="s">
        <v>483</v>
      </c>
      <c r="D166" t="s">
        <v>901</v>
      </c>
      <c r="E166" t="s">
        <v>1149</v>
      </c>
      <c r="F166">
        <v>578</v>
      </c>
      <c r="G166" t="s">
        <v>1275</v>
      </c>
      <c r="I166" s="2" t="s">
        <v>1212</v>
      </c>
      <c r="J166" s="2">
        <v>886</v>
      </c>
      <c r="K166" s="3" t="s">
        <v>1315</v>
      </c>
    </row>
    <row r="167" spans="1:11" x14ac:dyDescent="0.35">
      <c r="A167" t="s">
        <v>484</v>
      </c>
      <c r="B167" t="s">
        <v>485</v>
      </c>
      <c r="C167" t="s">
        <v>486</v>
      </c>
      <c r="D167" t="s">
        <v>902</v>
      </c>
      <c r="E167" t="s">
        <v>1152</v>
      </c>
      <c r="F167">
        <v>512</v>
      </c>
      <c r="G167" t="s">
        <v>1278</v>
      </c>
      <c r="I167" s="2" t="s">
        <v>1213</v>
      </c>
      <c r="J167" s="2">
        <v>710</v>
      </c>
      <c r="K167" s="3" t="s">
        <v>1316</v>
      </c>
    </row>
    <row r="168" spans="1:11" x14ac:dyDescent="0.35">
      <c r="A168" t="s">
        <v>487</v>
      </c>
      <c r="B168" t="s">
        <v>488</v>
      </c>
      <c r="C168" t="s">
        <v>489</v>
      </c>
      <c r="D168" t="s">
        <v>903</v>
      </c>
      <c r="E168" t="s">
        <v>1159</v>
      </c>
      <c r="F168">
        <v>586</v>
      </c>
      <c r="G168" t="s">
        <v>1281</v>
      </c>
      <c r="I168" s="2" t="s">
        <v>1214</v>
      </c>
      <c r="J168" s="2">
        <v>967</v>
      </c>
      <c r="K168" s="3" t="s">
        <v>1317</v>
      </c>
    </row>
    <row r="169" spans="1:11" x14ac:dyDescent="0.35">
      <c r="A169" t="s">
        <v>490</v>
      </c>
      <c r="B169" t="s">
        <v>491</v>
      </c>
      <c r="C169" t="s">
        <v>492</v>
      </c>
      <c r="D169" t="s">
        <v>904</v>
      </c>
      <c r="E169" t="s">
        <v>1199</v>
      </c>
      <c r="F169">
        <v>840</v>
      </c>
      <c r="G169" t="s">
        <v>1200</v>
      </c>
    </row>
    <row r="170" spans="1:11" x14ac:dyDescent="0.35">
      <c r="A170" t="s">
        <v>493</v>
      </c>
      <c r="B170" t="s">
        <v>494</v>
      </c>
      <c r="C170" t="s">
        <v>495</v>
      </c>
      <c r="D170" t="s">
        <v>905</v>
      </c>
    </row>
    <row r="171" spans="1:11" x14ac:dyDescent="0.35">
      <c r="A171" t="s">
        <v>496</v>
      </c>
      <c r="B171" t="s">
        <v>497</v>
      </c>
      <c r="C171" t="s">
        <v>498</v>
      </c>
      <c r="D171" t="s">
        <v>906</v>
      </c>
      <c r="E171" t="s">
        <v>1153</v>
      </c>
      <c r="F171">
        <v>590</v>
      </c>
      <c r="G171" t="s">
        <v>1154</v>
      </c>
    </row>
    <row r="172" spans="1:11" x14ac:dyDescent="0.35">
      <c r="A172" t="s">
        <v>499</v>
      </c>
      <c r="B172" t="s">
        <v>500</v>
      </c>
      <c r="C172" t="s">
        <v>501</v>
      </c>
      <c r="D172" t="s">
        <v>907</v>
      </c>
      <c r="E172" t="s">
        <v>1157</v>
      </c>
      <c r="F172">
        <v>598</v>
      </c>
      <c r="G172" t="s">
        <v>1279</v>
      </c>
    </row>
    <row r="173" spans="1:11" x14ac:dyDescent="0.35">
      <c r="A173" t="s">
        <v>502</v>
      </c>
      <c r="B173" t="s">
        <v>503</v>
      </c>
      <c r="C173" t="s">
        <v>504</v>
      </c>
      <c r="D173" t="s">
        <v>908</v>
      </c>
      <c r="E173" t="s">
        <v>1161</v>
      </c>
      <c r="F173">
        <v>600</v>
      </c>
      <c r="G173" t="s">
        <v>1162</v>
      </c>
    </row>
    <row r="174" spans="1:11" x14ac:dyDescent="0.35">
      <c r="A174" t="s">
        <v>505</v>
      </c>
      <c r="B174" t="s">
        <v>506</v>
      </c>
      <c r="C174" t="s">
        <v>507</v>
      </c>
      <c r="D174" t="s">
        <v>909</v>
      </c>
      <c r="E174" t="s">
        <v>1155</v>
      </c>
      <c r="F174">
        <v>604</v>
      </c>
      <c r="G174" t="s">
        <v>1156</v>
      </c>
    </row>
    <row r="175" spans="1:11" x14ac:dyDescent="0.35">
      <c r="A175" t="s">
        <v>508</v>
      </c>
      <c r="B175" t="s">
        <v>509</v>
      </c>
      <c r="C175" t="s">
        <v>510</v>
      </c>
      <c r="D175" t="s">
        <v>910</v>
      </c>
      <c r="E175" t="s">
        <v>1158</v>
      </c>
      <c r="F175">
        <v>608</v>
      </c>
      <c r="G175" t="s">
        <v>1280</v>
      </c>
    </row>
    <row r="176" spans="1:11" x14ac:dyDescent="0.35">
      <c r="A176" t="s">
        <v>511</v>
      </c>
      <c r="B176" t="s">
        <v>512</v>
      </c>
      <c r="C176" t="s">
        <v>513</v>
      </c>
      <c r="D176" t="s">
        <v>911</v>
      </c>
    </row>
    <row r="177" spans="1:7" x14ac:dyDescent="0.35">
      <c r="A177" t="s">
        <v>514</v>
      </c>
      <c r="B177" t="s">
        <v>515</v>
      </c>
      <c r="C177" t="s">
        <v>516</v>
      </c>
      <c r="D177" t="s">
        <v>912</v>
      </c>
      <c r="E177" t="s">
        <v>1160</v>
      </c>
      <c r="F177">
        <v>985</v>
      </c>
      <c r="G177" t="s">
        <v>1282</v>
      </c>
    </row>
    <row r="178" spans="1:7" x14ac:dyDescent="0.35">
      <c r="A178" t="s">
        <v>517</v>
      </c>
      <c r="B178" t="s">
        <v>518</v>
      </c>
      <c r="C178" t="s">
        <v>519</v>
      </c>
      <c r="D178" t="s">
        <v>913</v>
      </c>
      <c r="E178" t="s">
        <v>1080</v>
      </c>
      <c r="F178">
        <v>978</v>
      </c>
      <c r="G178" t="s">
        <v>1081</v>
      </c>
    </row>
    <row r="179" spans="1:7" x14ac:dyDescent="0.35">
      <c r="A179" t="s">
        <v>520</v>
      </c>
      <c r="B179" t="s">
        <v>521</v>
      </c>
      <c r="C179" t="s">
        <v>522</v>
      </c>
      <c r="D179" t="s">
        <v>914</v>
      </c>
      <c r="E179" t="s">
        <v>1199</v>
      </c>
      <c r="F179">
        <v>840</v>
      </c>
      <c r="G179" t="s">
        <v>1200</v>
      </c>
    </row>
    <row r="180" spans="1:7" x14ac:dyDescent="0.35">
      <c r="A180" t="s">
        <v>523</v>
      </c>
      <c r="B180" t="s">
        <v>524</v>
      </c>
      <c r="C180" t="s">
        <v>525</v>
      </c>
      <c r="D180" t="s">
        <v>915</v>
      </c>
      <c r="E180" t="s">
        <v>1163</v>
      </c>
      <c r="F180">
        <v>634</v>
      </c>
      <c r="G180" t="s">
        <v>1283</v>
      </c>
    </row>
    <row r="181" spans="1:7" x14ac:dyDescent="0.35">
      <c r="A181" t="s">
        <v>720</v>
      </c>
      <c r="B181" t="s">
        <v>154</v>
      </c>
      <c r="C181" t="s">
        <v>155</v>
      </c>
      <c r="D181" t="s">
        <v>789</v>
      </c>
      <c r="E181" t="s">
        <v>1208</v>
      </c>
      <c r="F181">
        <v>950</v>
      </c>
      <c r="G181" t="s">
        <v>1320</v>
      </c>
    </row>
    <row r="182" spans="1:7" x14ac:dyDescent="0.35">
      <c r="A182" t="s">
        <v>722</v>
      </c>
      <c r="B182" t="s">
        <v>526</v>
      </c>
      <c r="C182" t="s">
        <v>527</v>
      </c>
      <c r="D182" t="s">
        <v>916</v>
      </c>
      <c r="E182" t="s">
        <v>1080</v>
      </c>
      <c r="F182">
        <v>978</v>
      </c>
      <c r="G182" t="s">
        <v>1081</v>
      </c>
    </row>
    <row r="183" spans="1:7" x14ac:dyDescent="0.35">
      <c r="A183" t="s">
        <v>528</v>
      </c>
      <c r="B183" t="s">
        <v>529</v>
      </c>
      <c r="C183" t="s">
        <v>530</v>
      </c>
      <c r="D183" t="s">
        <v>917</v>
      </c>
      <c r="E183" t="s">
        <v>1164</v>
      </c>
      <c r="F183">
        <v>946</v>
      </c>
      <c r="G183" t="s">
        <v>1284</v>
      </c>
    </row>
    <row r="184" spans="1:7" x14ac:dyDescent="0.35">
      <c r="A184" t="s">
        <v>531</v>
      </c>
      <c r="B184" t="s">
        <v>532</v>
      </c>
      <c r="C184" t="s">
        <v>533</v>
      </c>
      <c r="D184" t="s">
        <v>918</v>
      </c>
      <c r="E184" t="s">
        <v>1166</v>
      </c>
      <c r="F184">
        <v>643</v>
      </c>
      <c r="G184" t="s">
        <v>1286</v>
      </c>
    </row>
    <row r="185" spans="1:7" x14ac:dyDescent="0.35">
      <c r="A185" t="s">
        <v>534</v>
      </c>
      <c r="B185" t="s">
        <v>535</v>
      </c>
      <c r="C185" t="s">
        <v>536</v>
      </c>
      <c r="D185" t="s">
        <v>919</v>
      </c>
      <c r="E185" t="s">
        <v>1167</v>
      </c>
      <c r="F185">
        <v>646</v>
      </c>
      <c r="G185" t="s">
        <v>1287</v>
      </c>
    </row>
    <row r="186" spans="1:7" x14ac:dyDescent="0.35">
      <c r="A186" t="s">
        <v>539</v>
      </c>
      <c r="B186" t="s">
        <v>540</v>
      </c>
      <c r="C186" t="s">
        <v>541</v>
      </c>
      <c r="D186" t="s">
        <v>921</v>
      </c>
      <c r="E186" t="s">
        <v>1174</v>
      </c>
      <c r="F186">
        <v>654</v>
      </c>
      <c r="G186" t="s">
        <v>1294</v>
      </c>
    </row>
    <row r="187" spans="1:7" x14ac:dyDescent="0.35">
      <c r="A187" t="s">
        <v>542</v>
      </c>
      <c r="B187" t="s">
        <v>543</v>
      </c>
      <c r="C187" t="s">
        <v>544</v>
      </c>
      <c r="D187" t="s">
        <v>922</v>
      </c>
      <c r="E187" t="s">
        <v>1209</v>
      </c>
      <c r="F187">
        <v>951</v>
      </c>
      <c r="G187" t="s">
        <v>1210</v>
      </c>
    </row>
    <row r="188" spans="1:7" x14ac:dyDescent="0.35">
      <c r="A188" t="s">
        <v>545</v>
      </c>
      <c r="B188" t="s">
        <v>546</v>
      </c>
      <c r="C188" t="s">
        <v>547</v>
      </c>
      <c r="D188" t="s">
        <v>923</v>
      </c>
      <c r="E188" t="s">
        <v>1209</v>
      </c>
      <c r="F188">
        <v>951</v>
      </c>
      <c r="G188" t="s">
        <v>1210</v>
      </c>
    </row>
    <row r="189" spans="1:7" x14ac:dyDescent="0.35">
      <c r="A189" t="s">
        <v>550</v>
      </c>
      <c r="B189" t="s">
        <v>551</v>
      </c>
      <c r="C189" t="s">
        <v>552</v>
      </c>
      <c r="D189" t="s">
        <v>925</v>
      </c>
      <c r="E189" t="s">
        <v>1080</v>
      </c>
      <c r="F189">
        <v>978</v>
      </c>
      <c r="G189" t="s">
        <v>1081</v>
      </c>
    </row>
    <row r="190" spans="1:7" x14ac:dyDescent="0.35">
      <c r="A190" t="s">
        <v>553</v>
      </c>
      <c r="B190" t="s">
        <v>554</v>
      </c>
      <c r="C190" t="s">
        <v>555</v>
      </c>
      <c r="D190" t="s">
        <v>926</v>
      </c>
      <c r="E190" t="s">
        <v>1209</v>
      </c>
      <c r="F190">
        <v>951</v>
      </c>
      <c r="G190" t="s">
        <v>1210</v>
      </c>
    </row>
    <row r="191" spans="1:7" x14ac:dyDescent="0.35">
      <c r="A191" t="s">
        <v>723</v>
      </c>
      <c r="B191" t="s">
        <v>537</v>
      </c>
      <c r="C191" t="s">
        <v>538</v>
      </c>
      <c r="D191" t="s">
        <v>920</v>
      </c>
      <c r="E191" t="s">
        <v>1080</v>
      </c>
      <c r="F191">
        <v>978</v>
      </c>
      <c r="G191" t="s">
        <v>1081</v>
      </c>
    </row>
    <row r="192" spans="1:7" x14ac:dyDescent="0.35">
      <c r="A192" t="s">
        <v>731</v>
      </c>
      <c r="B192" t="s">
        <v>548</v>
      </c>
      <c r="C192" t="s">
        <v>549</v>
      </c>
      <c r="D192" t="s">
        <v>924</v>
      </c>
      <c r="E192" t="s">
        <v>1080</v>
      </c>
      <c r="F192">
        <v>978</v>
      </c>
      <c r="G192" t="s">
        <v>1081</v>
      </c>
    </row>
    <row r="193" spans="1:7" x14ac:dyDescent="0.35">
      <c r="A193" t="s">
        <v>556</v>
      </c>
      <c r="B193" t="s">
        <v>557</v>
      </c>
      <c r="C193" t="s">
        <v>558</v>
      </c>
      <c r="D193" t="s">
        <v>927</v>
      </c>
      <c r="E193" t="s">
        <v>1206</v>
      </c>
      <c r="F193">
        <v>882</v>
      </c>
      <c r="G193" t="s">
        <v>1207</v>
      </c>
    </row>
    <row r="194" spans="1:7" x14ac:dyDescent="0.35">
      <c r="A194" t="s">
        <v>559</v>
      </c>
      <c r="B194" t="s">
        <v>560</v>
      </c>
      <c r="C194" t="s">
        <v>561</v>
      </c>
      <c r="D194" t="s">
        <v>928</v>
      </c>
      <c r="E194" t="s">
        <v>1080</v>
      </c>
      <c r="F194">
        <v>978</v>
      </c>
      <c r="G194" t="s">
        <v>1081</v>
      </c>
    </row>
    <row r="195" spans="1:7" x14ac:dyDescent="0.35">
      <c r="A195" t="s">
        <v>562</v>
      </c>
      <c r="B195" t="s">
        <v>563</v>
      </c>
      <c r="C195" t="s">
        <v>564</v>
      </c>
      <c r="D195" t="s">
        <v>929</v>
      </c>
      <c r="E195" t="s">
        <v>1297</v>
      </c>
      <c r="F195">
        <v>678</v>
      </c>
      <c r="G195" t="s">
        <v>1298</v>
      </c>
    </row>
    <row r="196" spans="1:7" x14ac:dyDescent="0.35">
      <c r="A196" t="s">
        <v>565</v>
      </c>
      <c r="B196" t="s">
        <v>566</v>
      </c>
      <c r="C196" t="s">
        <v>567</v>
      </c>
      <c r="D196" t="s">
        <v>930</v>
      </c>
      <c r="E196" t="s">
        <v>1168</v>
      </c>
      <c r="F196">
        <v>682</v>
      </c>
      <c r="G196" t="s">
        <v>1288</v>
      </c>
    </row>
    <row r="197" spans="1:7" x14ac:dyDescent="0.35">
      <c r="A197" t="s">
        <v>568</v>
      </c>
      <c r="B197" t="s">
        <v>569</v>
      </c>
      <c r="C197" t="s">
        <v>570</v>
      </c>
      <c r="D197" t="s">
        <v>931</v>
      </c>
      <c r="E197" t="s">
        <v>1211</v>
      </c>
      <c r="F197">
        <v>952</v>
      </c>
      <c r="G197" t="s">
        <v>1314</v>
      </c>
    </row>
    <row r="198" spans="1:7" x14ac:dyDescent="0.35">
      <c r="A198" t="s">
        <v>571</v>
      </c>
      <c r="B198" t="s">
        <v>572</v>
      </c>
      <c r="C198" t="s">
        <v>573</v>
      </c>
      <c r="D198" t="s">
        <v>932</v>
      </c>
      <c r="E198" t="s">
        <v>1165</v>
      </c>
      <c r="F198">
        <v>941</v>
      </c>
      <c r="G198" t="s">
        <v>1285</v>
      </c>
    </row>
    <row r="199" spans="1:7" x14ac:dyDescent="0.35">
      <c r="A199" t="s">
        <v>574</v>
      </c>
      <c r="B199" t="s">
        <v>575</v>
      </c>
      <c r="C199" t="s">
        <v>576</v>
      </c>
      <c r="D199" t="s">
        <v>933</v>
      </c>
      <c r="E199" t="s">
        <v>1170</v>
      </c>
      <c r="F199">
        <v>690</v>
      </c>
      <c r="G199" t="s">
        <v>1290</v>
      </c>
    </row>
    <row r="200" spans="1:7" x14ac:dyDescent="0.35">
      <c r="A200" t="s">
        <v>577</v>
      </c>
      <c r="B200" t="s">
        <v>578</v>
      </c>
      <c r="C200" t="s">
        <v>579</v>
      </c>
      <c r="D200" t="s">
        <v>934</v>
      </c>
      <c r="E200" t="s">
        <v>1175</v>
      </c>
      <c r="F200">
        <v>694</v>
      </c>
      <c r="G200" t="s">
        <v>1176</v>
      </c>
    </row>
    <row r="201" spans="1:7" x14ac:dyDescent="0.35">
      <c r="A201" t="s">
        <v>580</v>
      </c>
      <c r="B201" t="s">
        <v>581</v>
      </c>
      <c r="C201" t="s">
        <v>582</v>
      </c>
      <c r="D201" t="s">
        <v>935</v>
      </c>
      <c r="E201" t="s">
        <v>1173</v>
      </c>
      <c r="F201">
        <v>702</v>
      </c>
      <c r="G201" t="s">
        <v>1293</v>
      </c>
    </row>
    <row r="202" spans="1:7" x14ac:dyDescent="0.35">
      <c r="A202" t="s">
        <v>583</v>
      </c>
      <c r="B202" t="s">
        <v>584</v>
      </c>
      <c r="C202" t="s">
        <v>585</v>
      </c>
      <c r="D202" t="s">
        <v>936</v>
      </c>
      <c r="E202" t="s">
        <v>1080</v>
      </c>
      <c r="F202">
        <v>978</v>
      </c>
      <c r="G202" t="s">
        <v>1081</v>
      </c>
    </row>
    <row r="203" spans="1:7" x14ac:dyDescent="0.35">
      <c r="A203" t="s">
        <v>586</v>
      </c>
      <c r="B203" t="s">
        <v>587</v>
      </c>
      <c r="C203" t="s">
        <v>588</v>
      </c>
      <c r="D203" t="s">
        <v>937</v>
      </c>
      <c r="E203" t="s">
        <v>1080</v>
      </c>
      <c r="F203">
        <v>978</v>
      </c>
      <c r="G203" t="s">
        <v>1081</v>
      </c>
    </row>
    <row r="204" spans="1:7" x14ac:dyDescent="0.35">
      <c r="A204" t="s">
        <v>589</v>
      </c>
      <c r="B204" t="s">
        <v>590</v>
      </c>
      <c r="C204" t="s">
        <v>591</v>
      </c>
      <c r="D204" t="s">
        <v>938</v>
      </c>
      <c r="E204" t="s">
        <v>1169</v>
      </c>
      <c r="F204">
        <v>90</v>
      </c>
      <c r="G204" t="s">
        <v>1289</v>
      </c>
    </row>
    <row r="205" spans="1:7" x14ac:dyDescent="0.35">
      <c r="A205" t="s">
        <v>592</v>
      </c>
      <c r="B205" t="s">
        <v>593</v>
      </c>
      <c r="C205" t="s">
        <v>594</v>
      </c>
      <c r="D205" t="s">
        <v>939</v>
      </c>
      <c r="E205" t="s">
        <v>1177</v>
      </c>
      <c r="F205">
        <v>706</v>
      </c>
      <c r="G205" t="s">
        <v>1295</v>
      </c>
    </row>
    <row r="206" spans="1:7" x14ac:dyDescent="0.35">
      <c r="A206" t="s">
        <v>595</v>
      </c>
      <c r="B206" t="s">
        <v>596</v>
      </c>
      <c r="C206" t="s">
        <v>597</v>
      </c>
      <c r="D206" t="s">
        <v>940</v>
      </c>
      <c r="E206" t="s">
        <v>1213</v>
      </c>
      <c r="F206">
        <v>710</v>
      </c>
      <c r="G206" t="s">
        <v>1316</v>
      </c>
    </row>
    <row r="207" spans="1:7" x14ac:dyDescent="0.35">
      <c r="A207" t="s">
        <v>598</v>
      </c>
      <c r="B207" t="s">
        <v>599</v>
      </c>
      <c r="C207" t="s">
        <v>600</v>
      </c>
      <c r="D207" t="s">
        <v>941</v>
      </c>
    </row>
    <row r="208" spans="1:7" x14ac:dyDescent="0.35">
      <c r="A208" t="s">
        <v>601</v>
      </c>
      <c r="B208" t="s">
        <v>602</v>
      </c>
      <c r="C208" t="s">
        <v>603</v>
      </c>
      <c r="D208" t="s">
        <v>942</v>
      </c>
      <c r="E208" t="s">
        <v>1180</v>
      </c>
      <c r="F208">
        <v>728</v>
      </c>
      <c r="G208" t="s">
        <v>1296</v>
      </c>
    </row>
    <row r="209" spans="1:7" x14ac:dyDescent="0.35">
      <c r="A209" t="s">
        <v>604</v>
      </c>
      <c r="B209" t="s">
        <v>605</v>
      </c>
      <c r="C209" t="s">
        <v>606</v>
      </c>
      <c r="D209" t="s">
        <v>943</v>
      </c>
      <c r="E209" t="s">
        <v>1080</v>
      </c>
      <c r="F209">
        <v>978</v>
      </c>
      <c r="G209" t="s">
        <v>1081</v>
      </c>
    </row>
    <row r="210" spans="1:7" x14ac:dyDescent="0.35">
      <c r="A210" t="s">
        <v>607</v>
      </c>
      <c r="B210" t="s">
        <v>608</v>
      </c>
      <c r="C210" t="s">
        <v>609</v>
      </c>
      <c r="D210" t="s">
        <v>944</v>
      </c>
      <c r="E210" t="s">
        <v>1127</v>
      </c>
      <c r="F210">
        <v>144</v>
      </c>
      <c r="G210" t="s">
        <v>1257</v>
      </c>
    </row>
    <row r="211" spans="1:7" x14ac:dyDescent="0.35">
      <c r="A211" t="s">
        <v>610</v>
      </c>
      <c r="B211" t="s">
        <v>611</v>
      </c>
      <c r="C211" t="s">
        <v>612</v>
      </c>
      <c r="D211" t="s">
        <v>945</v>
      </c>
      <c r="E211" t="s">
        <v>1171</v>
      </c>
      <c r="F211">
        <v>938</v>
      </c>
      <c r="G211" t="s">
        <v>1291</v>
      </c>
    </row>
    <row r="212" spans="1:7" x14ac:dyDescent="0.35">
      <c r="A212" t="s">
        <v>613</v>
      </c>
      <c r="B212" t="s">
        <v>614</v>
      </c>
      <c r="C212" t="s">
        <v>615</v>
      </c>
      <c r="D212" t="s">
        <v>946</v>
      </c>
      <c r="E212" t="s">
        <v>1178</v>
      </c>
      <c r="F212">
        <v>968</v>
      </c>
      <c r="G212" t="s">
        <v>1179</v>
      </c>
    </row>
    <row r="213" spans="1:7" x14ac:dyDescent="0.35">
      <c r="A213" t="s">
        <v>616</v>
      </c>
      <c r="B213" t="s">
        <v>617</v>
      </c>
      <c r="C213" t="s">
        <v>618</v>
      </c>
      <c r="D213" t="s">
        <v>947</v>
      </c>
    </row>
    <row r="214" spans="1:7" x14ac:dyDescent="0.35">
      <c r="A214" t="s">
        <v>621</v>
      </c>
      <c r="B214" t="s">
        <v>622</v>
      </c>
      <c r="C214" t="s">
        <v>623</v>
      </c>
      <c r="D214" t="s">
        <v>949</v>
      </c>
      <c r="E214" t="s">
        <v>1172</v>
      </c>
      <c r="F214">
        <v>752</v>
      </c>
      <c r="G214" t="s">
        <v>1292</v>
      </c>
    </row>
    <row r="215" spans="1:7" x14ac:dyDescent="0.35">
      <c r="A215" t="s">
        <v>624</v>
      </c>
      <c r="B215" t="s">
        <v>625</v>
      </c>
      <c r="C215" t="s">
        <v>626</v>
      </c>
      <c r="D215" t="s">
        <v>950</v>
      </c>
      <c r="E215" t="s">
        <v>1055</v>
      </c>
      <c r="F215">
        <v>756</v>
      </c>
      <c r="G215" t="s">
        <v>1056</v>
      </c>
    </row>
    <row r="216" spans="1:7" x14ac:dyDescent="0.35">
      <c r="A216" t="s">
        <v>732</v>
      </c>
      <c r="B216" t="s">
        <v>627</v>
      </c>
      <c r="C216" t="s">
        <v>628</v>
      </c>
      <c r="D216" t="s">
        <v>951</v>
      </c>
      <c r="E216" t="s">
        <v>1181</v>
      </c>
      <c r="F216">
        <v>760</v>
      </c>
      <c r="G216" t="s">
        <v>1299</v>
      </c>
    </row>
    <row r="217" spans="1:7" x14ac:dyDescent="0.35">
      <c r="A217" t="s">
        <v>717</v>
      </c>
      <c r="B217" t="s">
        <v>629</v>
      </c>
      <c r="C217" t="s">
        <v>630</v>
      </c>
      <c r="D217" t="s">
        <v>952</v>
      </c>
      <c r="E217" t="s">
        <v>1192</v>
      </c>
      <c r="F217">
        <v>901</v>
      </c>
      <c r="G217" t="s">
        <v>1193</v>
      </c>
    </row>
    <row r="218" spans="1:7" x14ac:dyDescent="0.35">
      <c r="A218" t="s">
        <v>631</v>
      </c>
      <c r="B218" t="s">
        <v>632</v>
      </c>
      <c r="C218" t="s">
        <v>633</v>
      </c>
      <c r="D218" t="s">
        <v>953</v>
      </c>
      <c r="E218" t="s">
        <v>1184</v>
      </c>
      <c r="F218">
        <v>972</v>
      </c>
      <c r="G218" t="s">
        <v>1302</v>
      </c>
    </row>
    <row r="219" spans="1:7" x14ac:dyDescent="0.35">
      <c r="A219" t="s">
        <v>716</v>
      </c>
      <c r="B219" t="s">
        <v>634</v>
      </c>
      <c r="C219" t="s">
        <v>635</v>
      </c>
      <c r="D219" t="s">
        <v>954</v>
      </c>
      <c r="E219" t="s">
        <v>1194</v>
      </c>
      <c r="F219">
        <v>834</v>
      </c>
      <c r="G219" t="s">
        <v>1195</v>
      </c>
    </row>
    <row r="220" spans="1:7" x14ac:dyDescent="0.35">
      <c r="A220" t="s">
        <v>636</v>
      </c>
      <c r="B220" t="s">
        <v>637</v>
      </c>
      <c r="C220" t="s">
        <v>638</v>
      </c>
      <c r="D220" t="s">
        <v>955</v>
      </c>
      <c r="E220" t="s">
        <v>1183</v>
      </c>
      <c r="F220">
        <v>764</v>
      </c>
      <c r="G220" t="s">
        <v>1301</v>
      </c>
    </row>
    <row r="221" spans="1:7" x14ac:dyDescent="0.35">
      <c r="A221" t="s">
        <v>639</v>
      </c>
      <c r="B221" t="s">
        <v>640</v>
      </c>
      <c r="C221" t="s">
        <v>641</v>
      </c>
      <c r="D221" t="s">
        <v>956</v>
      </c>
      <c r="E221" t="s">
        <v>1199</v>
      </c>
      <c r="F221">
        <v>840</v>
      </c>
      <c r="G221" t="s">
        <v>1200</v>
      </c>
    </row>
    <row r="222" spans="1:7" x14ac:dyDescent="0.35">
      <c r="A222" t="s">
        <v>642</v>
      </c>
      <c r="B222" t="s">
        <v>643</v>
      </c>
      <c r="C222" t="s">
        <v>644</v>
      </c>
      <c r="D222" t="s">
        <v>957</v>
      </c>
      <c r="E222" t="s">
        <v>1211</v>
      </c>
      <c r="F222">
        <v>952</v>
      </c>
      <c r="G222" t="s">
        <v>1314</v>
      </c>
    </row>
    <row r="223" spans="1:7" x14ac:dyDescent="0.35">
      <c r="A223" t="s">
        <v>645</v>
      </c>
      <c r="B223" t="s">
        <v>646</v>
      </c>
      <c r="C223" t="s">
        <v>647</v>
      </c>
      <c r="D223" t="s">
        <v>958</v>
      </c>
    </row>
    <row r="224" spans="1:7" x14ac:dyDescent="0.35">
      <c r="A224" t="s">
        <v>648</v>
      </c>
      <c r="B224" t="s">
        <v>649</v>
      </c>
      <c r="C224" t="s">
        <v>650</v>
      </c>
      <c r="D224" t="s">
        <v>959</v>
      </c>
      <c r="E224" t="s">
        <v>1188</v>
      </c>
      <c r="F224">
        <v>776</v>
      </c>
      <c r="G224" t="s">
        <v>1304</v>
      </c>
    </row>
    <row r="225" spans="1:7" x14ac:dyDescent="0.35">
      <c r="A225" t="s">
        <v>651</v>
      </c>
      <c r="B225" t="s">
        <v>652</v>
      </c>
      <c r="C225" t="s">
        <v>653</v>
      </c>
      <c r="D225" t="s">
        <v>960</v>
      </c>
      <c r="E225" t="s">
        <v>1191</v>
      </c>
      <c r="F225">
        <v>780</v>
      </c>
      <c r="G225" t="s">
        <v>1305</v>
      </c>
    </row>
    <row r="226" spans="1:7" x14ac:dyDescent="0.35">
      <c r="A226" t="s">
        <v>654</v>
      </c>
      <c r="B226" t="s">
        <v>655</v>
      </c>
      <c r="C226" t="s">
        <v>656</v>
      </c>
      <c r="D226" t="s">
        <v>961</v>
      </c>
      <c r="E226" t="s">
        <v>1186</v>
      </c>
      <c r="F226">
        <v>788</v>
      </c>
      <c r="G226" t="s">
        <v>1187</v>
      </c>
    </row>
    <row r="227" spans="1:7" x14ac:dyDescent="0.35">
      <c r="A227" t="s">
        <v>657</v>
      </c>
      <c r="B227" t="s">
        <v>658</v>
      </c>
      <c r="C227" t="s">
        <v>659</v>
      </c>
      <c r="D227" t="s">
        <v>962</v>
      </c>
      <c r="E227" t="s">
        <v>1189</v>
      </c>
      <c r="F227">
        <v>949</v>
      </c>
      <c r="G227" t="s">
        <v>1190</v>
      </c>
    </row>
    <row r="228" spans="1:7" x14ac:dyDescent="0.35">
      <c r="A228" t="s">
        <v>660</v>
      </c>
      <c r="B228" t="s">
        <v>661</v>
      </c>
      <c r="C228" t="s">
        <v>662</v>
      </c>
      <c r="D228" t="s">
        <v>963</v>
      </c>
      <c r="E228" t="s">
        <v>1185</v>
      </c>
      <c r="F228">
        <v>934</v>
      </c>
      <c r="G228" t="s">
        <v>1303</v>
      </c>
    </row>
    <row r="229" spans="1:7" x14ac:dyDescent="0.35">
      <c r="A229" t="s">
        <v>663</v>
      </c>
      <c r="B229" t="s">
        <v>664</v>
      </c>
      <c r="C229" t="s">
        <v>665</v>
      </c>
      <c r="D229" t="s">
        <v>964</v>
      </c>
      <c r="E229" t="s">
        <v>1199</v>
      </c>
      <c r="F229">
        <v>840</v>
      </c>
      <c r="G229" t="s">
        <v>1200</v>
      </c>
    </row>
    <row r="230" spans="1:7" x14ac:dyDescent="0.35">
      <c r="A230" t="s">
        <v>666</v>
      </c>
      <c r="B230" t="s">
        <v>667</v>
      </c>
      <c r="C230" t="s">
        <v>668</v>
      </c>
      <c r="D230" t="s">
        <v>965</v>
      </c>
      <c r="E230" t="s">
        <v>1306</v>
      </c>
      <c r="F230">
        <v>0</v>
      </c>
      <c r="G230" t="s">
        <v>1307</v>
      </c>
    </row>
    <row r="231" spans="1:7" x14ac:dyDescent="0.35">
      <c r="A231" t="s">
        <v>669</v>
      </c>
      <c r="B231" t="s">
        <v>670</v>
      </c>
      <c r="C231" t="s">
        <v>671</v>
      </c>
      <c r="D231" t="s">
        <v>966</v>
      </c>
      <c r="E231" t="s">
        <v>1197</v>
      </c>
      <c r="F231">
        <v>800</v>
      </c>
      <c r="G231" t="s">
        <v>1198</v>
      </c>
    </row>
    <row r="232" spans="1:7" x14ac:dyDescent="0.35">
      <c r="A232" t="s">
        <v>672</v>
      </c>
      <c r="B232" t="s">
        <v>673</v>
      </c>
      <c r="C232" t="s">
        <v>674</v>
      </c>
      <c r="D232" t="s">
        <v>967</v>
      </c>
      <c r="E232" t="s">
        <v>1196</v>
      </c>
      <c r="F232">
        <v>980</v>
      </c>
      <c r="G232" t="s">
        <v>1308</v>
      </c>
    </row>
    <row r="233" spans="1:7" x14ac:dyDescent="0.35">
      <c r="A233" t="s">
        <v>675</v>
      </c>
      <c r="B233" t="s">
        <v>676</v>
      </c>
      <c r="C233" t="s">
        <v>677</v>
      </c>
      <c r="D233" t="s">
        <v>968</v>
      </c>
      <c r="E233" t="s">
        <v>1007</v>
      </c>
      <c r="F233">
        <v>784</v>
      </c>
      <c r="G233" t="s">
        <v>1008</v>
      </c>
    </row>
    <row r="234" spans="1:7" x14ac:dyDescent="0.35">
      <c r="A234" t="s">
        <v>678</v>
      </c>
      <c r="B234" t="s">
        <v>679</v>
      </c>
      <c r="C234" t="s">
        <v>680</v>
      </c>
      <c r="D234" t="s">
        <v>969</v>
      </c>
      <c r="E234" t="s">
        <v>1085</v>
      </c>
      <c r="F234">
        <v>826</v>
      </c>
      <c r="G234" t="s">
        <v>1086</v>
      </c>
    </row>
    <row r="235" spans="1:7" x14ac:dyDescent="0.35">
      <c r="A235" t="s">
        <v>684</v>
      </c>
      <c r="B235" t="s">
        <v>685</v>
      </c>
      <c r="C235" t="s">
        <v>686</v>
      </c>
      <c r="D235" t="s">
        <v>971</v>
      </c>
      <c r="E235" t="s">
        <v>1201</v>
      </c>
      <c r="F235">
        <v>858</v>
      </c>
      <c r="G235" t="s">
        <v>1309</v>
      </c>
    </row>
    <row r="236" spans="1:7" x14ac:dyDescent="0.35">
      <c r="A236" t="s">
        <v>687</v>
      </c>
      <c r="B236" t="s">
        <v>688</v>
      </c>
      <c r="C236" t="s">
        <v>689</v>
      </c>
      <c r="D236" t="s">
        <v>972</v>
      </c>
      <c r="E236" t="s">
        <v>1202</v>
      </c>
      <c r="F236">
        <v>860</v>
      </c>
      <c r="G236" t="s">
        <v>1310</v>
      </c>
    </row>
    <row r="237" spans="1:7" x14ac:dyDescent="0.35">
      <c r="A237" t="s">
        <v>690</v>
      </c>
      <c r="B237" t="s">
        <v>691</v>
      </c>
      <c r="C237" t="s">
        <v>692</v>
      </c>
      <c r="D237" t="s">
        <v>973</v>
      </c>
      <c r="E237" t="s">
        <v>1205</v>
      </c>
      <c r="F237">
        <v>548</v>
      </c>
      <c r="G237" t="s">
        <v>1313</v>
      </c>
    </row>
    <row r="238" spans="1:7" x14ac:dyDescent="0.35">
      <c r="A238" t="s">
        <v>726</v>
      </c>
      <c r="B238" t="s">
        <v>285</v>
      </c>
      <c r="C238" t="s">
        <v>286</v>
      </c>
      <c r="D238" t="s">
        <v>834</v>
      </c>
      <c r="E238" t="s">
        <v>1080</v>
      </c>
      <c r="F238">
        <v>978</v>
      </c>
      <c r="G238" t="s">
        <v>1081</v>
      </c>
    </row>
    <row r="239" spans="1:7" x14ac:dyDescent="0.35">
      <c r="A239" t="s">
        <v>733</v>
      </c>
      <c r="B239" t="s">
        <v>693</v>
      </c>
      <c r="C239" t="s">
        <v>694</v>
      </c>
      <c r="D239" t="s">
        <v>974</v>
      </c>
      <c r="E239" t="s">
        <v>1203</v>
      </c>
      <c r="F239">
        <v>937</v>
      </c>
      <c r="G239" t="s">
        <v>1311</v>
      </c>
    </row>
    <row r="240" spans="1:7" x14ac:dyDescent="0.35">
      <c r="A240" t="s">
        <v>695</v>
      </c>
      <c r="B240" t="s">
        <v>696</v>
      </c>
      <c r="C240" t="s">
        <v>697</v>
      </c>
      <c r="D240" t="s">
        <v>975</v>
      </c>
      <c r="E240" t="s">
        <v>1204</v>
      </c>
      <c r="F240">
        <v>704</v>
      </c>
      <c r="G240" t="s">
        <v>1312</v>
      </c>
    </row>
    <row r="241" spans="1:7" x14ac:dyDescent="0.35">
      <c r="A241" t="s">
        <v>698</v>
      </c>
      <c r="B241" t="s">
        <v>699</v>
      </c>
      <c r="C241" t="s">
        <v>700</v>
      </c>
      <c r="D241" t="s">
        <v>976</v>
      </c>
      <c r="E241" t="s">
        <v>1199</v>
      </c>
      <c r="F241">
        <v>840</v>
      </c>
      <c r="G241" t="s">
        <v>1200</v>
      </c>
    </row>
    <row r="242" spans="1:7" x14ac:dyDescent="0.35">
      <c r="A242" t="s">
        <v>701</v>
      </c>
      <c r="B242" t="s">
        <v>702</v>
      </c>
      <c r="C242" t="s">
        <v>703</v>
      </c>
      <c r="D242" t="s">
        <v>977</v>
      </c>
    </row>
    <row r="243" spans="1:7" x14ac:dyDescent="0.35">
      <c r="A243" t="s">
        <v>704</v>
      </c>
      <c r="B243" t="s">
        <v>705</v>
      </c>
      <c r="C243" t="s">
        <v>706</v>
      </c>
      <c r="D243" t="s">
        <v>978</v>
      </c>
    </row>
    <row r="244" spans="1:7" x14ac:dyDescent="0.35">
      <c r="A244" t="s">
        <v>707</v>
      </c>
      <c r="B244" t="s">
        <v>708</v>
      </c>
      <c r="C244" t="s">
        <v>709</v>
      </c>
      <c r="D244" t="s">
        <v>979</v>
      </c>
      <c r="E244" t="s">
        <v>1212</v>
      </c>
      <c r="F244">
        <v>886</v>
      </c>
      <c r="G244" t="s">
        <v>1315</v>
      </c>
    </row>
    <row r="245" spans="1:7" x14ac:dyDescent="0.35">
      <c r="A245" t="s">
        <v>710</v>
      </c>
      <c r="B245" t="s">
        <v>711</v>
      </c>
      <c r="C245" t="s">
        <v>712</v>
      </c>
      <c r="D245" t="s">
        <v>980</v>
      </c>
      <c r="E245" t="s">
        <v>1214</v>
      </c>
      <c r="F245">
        <v>967</v>
      </c>
      <c r="G245" t="s">
        <v>1317</v>
      </c>
    </row>
    <row r="246" spans="1:7" x14ac:dyDescent="0.35">
      <c r="A246" t="s">
        <v>713</v>
      </c>
      <c r="B246" t="s">
        <v>714</v>
      </c>
      <c r="C246" t="s">
        <v>715</v>
      </c>
      <c r="D246" t="s">
        <v>981</v>
      </c>
      <c r="E246" t="s">
        <v>1199</v>
      </c>
      <c r="F246">
        <v>840</v>
      </c>
      <c r="G246" t="s">
        <v>1200</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customProperties>
    <customPr name="OrphanNamesChecked" r:id="rId2"/>
  </customProperties>
  <drawing r:id="rId3"/>
  <tableParts count="9">
    <tablePart r:id="rId4"/>
    <tablePart r:id="rId5"/>
    <tablePart r:id="rId6"/>
    <tablePart r:id="rId7"/>
    <tablePart r:id="rId8"/>
    <tablePart r:id="rId9"/>
    <tablePart r:id="rId10"/>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6C1297-72EA-414A-BB15-72919DAB8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2EB73A9A-A04F-41FF-96F9-A7BAA5B16ED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Jeffrey Yates</cp:lastModifiedBy>
  <cp:lastPrinted>2018-09-11T11:28:24Z</cp:lastPrinted>
  <dcterms:created xsi:type="dcterms:W3CDTF">2018-04-20T09:16:43Z</dcterms:created>
  <dcterms:modified xsi:type="dcterms:W3CDTF">2025-12-19T09:45:42Z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